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YSTEME_DOCUMENTAIRE\APPLICABLE\5 CT  MASE\5.1 Documents\Réferentiel\2014\"/>
    </mc:Choice>
  </mc:AlternateContent>
  <xr:revisionPtr revIDLastSave="0" documentId="8_{A2C140D6-420A-4B97-AAD5-9B2357652391}" xr6:coauthVersionLast="47" xr6:coauthVersionMax="47" xr10:uidLastSave="{00000000-0000-0000-0000-000000000000}"/>
  <bookViews>
    <workbookView xWindow="7710" yWindow="2835" windowWidth="17280" windowHeight="8880" activeTab="7" xr2:uid="{9AEDA3B8-614F-4210-AF3A-3E5E96B07ADC}"/>
  </bookViews>
  <sheets>
    <sheet name="Axe1" sheetId="2" r:id="rId1"/>
    <sheet name="Axe2" sheetId="10" r:id="rId2"/>
    <sheet name="Axe3" sheetId="11" r:id="rId3"/>
    <sheet name="Axe4" sheetId="12" r:id="rId4"/>
    <sheet name="Axe5" sheetId="13" r:id="rId5"/>
    <sheet name="Synthèse audit" sheetId="3" r:id="rId6"/>
    <sheet name="Graph1" sheetId="17" r:id="rId7"/>
    <sheet name="Données" sheetId="4" r:id="rId8"/>
  </sheets>
  <externalReferences>
    <externalReference r:id="rId9"/>
  </externalReferences>
  <definedNames>
    <definedName name="affectation" localSheetId="1">#REF!</definedName>
    <definedName name="affectation" localSheetId="2">#REF!</definedName>
    <definedName name="affectation" localSheetId="3">#REF!</definedName>
    <definedName name="affectation" localSheetId="4">#REF!</definedName>
    <definedName name="affectation">#REF!</definedName>
    <definedName name="_xlnm.Print_Titles" localSheetId="0">'Axe1'!$1:$3</definedName>
    <definedName name="_xlnm.Print_Titles" localSheetId="1">'Axe2'!$1:$2</definedName>
    <definedName name="_xlnm.Print_Titles" localSheetId="2">'Axe3'!$1:$2</definedName>
    <definedName name="_xlnm.Print_Titles" localSheetId="3">'Axe4'!$1:$2</definedName>
    <definedName name="_xlnm.Print_Titles" localSheetId="4">'Axe5'!$1:$2</definedName>
    <definedName name="_xlnm.Print_Titles" localSheetId="5">'Synthèse audit'!#REF!</definedName>
    <definedName name="rrr" localSheetId="1">'[1]Export RMR'!#REF!</definedName>
    <definedName name="rrr" localSheetId="2">'[1]Export RMR'!#REF!</definedName>
    <definedName name="rrr" localSheetId="3">'[1]Export RMR'!#REF!</definedName>
    <definedName name="rrr" localSheetId="4">'[1]Export RMR'!#REF!</definedName>
    <definedName name="rrr">'[1]Export RMR'!#REF!</definedName>
    <definedName name="_xlnm.Print_Area" localSheetId="1">'Axe2'!$A$1:$E$60</definedName>
    <definedName name="_xlnm.Print_Area" localSheetId="2">'Axe3'!$A$1:$E$64</definedName>
    <definedName name="_xlnm.Print_Area" localSheetId="3">'Axe4'!$A$1:$E$71</definedName>
    <definedName name="_xlnm.Print_Area" localSheetId="4">'Axe5'!$A$1:$E$43</definedName>
    <definedName name="_xlnm.Print_Area" localSheetId="5">'Synthèse audit'!$A$1:$I$28</definedName>
  </definedNames>
  <calcPr calcId="191029" fullCalcOnLoad="1"/>
</workbook>
</file>

<file path=xl/calcChain.xml><?xml version="1.0" encoding="utf-8"?>
<calcChain xmlns="http://schemas.openxmlformats.org/spreadsheetml/2006/main">
  <c r="E74" i="2" l="1"/>
  <c r="B10" i="3" s="1"/>
  <c r="E10" i="3" s="1"/>
  <c r="D28" i="3"/>
  <c r="D24" i="3"/>
  <c r="D20" i="3"/>
  <c r="D15" i="3"/>
  <c r="D11" i="3"/>
  <c r="D3" i="3"/>
  <c r="D27" i="3"/>
  <c r="D26" i="3"/>
  <c r="D25" i="3"/>
  <c r="D22" i="3"/>
  <c r="D21" i="3"/>
  <c r="D19" i="3"/>
  <c r="D18" i="3"/>
  <c r="D17" i="3"/>
  <c r="D16" i="3"/>
  <c r="D13" i="3"/>
  <c r="D12" i="3"/>
  <c r="D10" i="3"/>
  <c r="D9" i="3"/>
  <c r="D8" i="3"/>
  <c r="E8" i="3" s="1"/>
  <c r="D7" i="3"/>
  <c r="D5" i="3"/>
  <c r="D6" i="3"/>
  <c r="D4" i="3"/>
  <c r="D23" i="3"/>
  <c r="D14" i="3"/>
  <c r="E39" i="13"/>
  <c r="B27" i="3"/>
  <c r="E27" i="3"/>
  <c r="E20" i="13"/>
  <c r="E2" i="13" s="1"/>
  <c r="B24" i="3" s="1"/>
  <c r="E24" i="3" s="1"/>
  <c r="B6" i="4" s="1"/>
  <c r="B26" i="3"/>
  <c r="E26" i="3" s="1"/>
  <c r="E3" i="13"/>
  <c r="B25" i="3" s="1"/>
  <c r="E25" i="3" s="1"/>
  <c r="E55" i="12"/>
  <c r="E2" i="12" s="1"/>
  <c r="B20" i="3" s="1"/>
  <c r="E20" i="3" s="1"/>
  <c r="B5" i="4" s="1"/>
  <c r="E32" i="12"/>
  <c r="B22" i="3"/>
  <c r="E22" i="3" s="1"/>
  <c r="E3" i="12"/>
  <c r="B21" i="3"/>
  <c r="E21" i="3"/>
  <c r="E57" i="11"/>
  <c r="B19" i="3"/>
  <c r="E19" i="3" s="1"/>
  <c r="E34" i="11"/>
  <c r="B18" i="3"/>
  <c r="E18" i="3" s="1"/>
  <c r="E12" i="11"/>
  <c r="B17" i="3"/>
  <c r="E17" i="3" s="1"/>
  <c r="E3" i="11"/>
  <c r="E2" i="11"/>
  <c r="B15" i="3"/>
  <c r="E15" i="3"/>
  <c r="B4" i="4" s="1"/>
  <c r="E19" i="11"/>
  <c r="E13" i="11"/>
  <c r="E55" i="10"/>
  <c r="B14" i="3"/>
  <c r="E14" i="3" s="1"/>
  <c r="E43" i="10"/>
  <c r="E27" i="10"/>
  <c r="E15" i="10"/>
  <c r="E14" i="10"/>
  <c r="E2" i="10" s="1"/>
  <c r="B11" i="3" s="1"/>
  <c r="E11" i="3" s="1"/>
  <c r="B3" i="4" s="1"/>
  <c r="B13" i="3"/>
  <c r="E13" i="3"/>
  <c r="E3" i="10"/>
  <c r="B12" i="3" s="1"/>
  <c r="E12" i="3" s="1"/>
  <c r="E22" i="10"/>
  <c r="E17" i="10"/>
  <c r="E69" i="2"/>
  <c r="E61" i="2"/>
  <c r="B9" i="3"/>
  <c r="E9" i="3" s="1"/>
  <c r="E62" i="2"/>
  <c r="E48" i="2"/>
  <c r="B8" i="3"/>
  <c r="E31" i="2"/>
  <c r="B7" i="3" s="1"/>
  <c r="E7" i="3" s="1"/>
  <c r="E20" i="2"/>
  <c r="B6" i="3"/>
  <c r="E6" i="3" s="1"/>
  <c r="E11" i="2"/>
  <c r="B5" i="3"/>
  <c r="E5" i="3" s="1"/>
  <c r="E4" i="2"/>
  <c r="E3" i="2" s="1"/>
  <c r="B3" i="3" s="1"/>
  <c r="E32" i="2"/>
  <c r="E25" i="2"/>
  <c r="B16" i="3"/>
  <c r="E16" i="3"/>
  <c r="B28" i="3" l="1"/>
  <c r="E28" i="3" s="1"/>
  <c r="B7" i="4" s="1"/>
  <c r="E3" i="3"/>
  <c r="B2" i="4" s="1"/>
  <c r="B23" i="3"/>
  <c r="E23" i="3" s="1"/>
  <c r="B4" i="3"/>
  <c r="E4" i="3" s="1"/>
</calcChain>
</file>

<file path=xl/sharedStrings.xml><?xml version="1.0" encoding="utf-8"?>
<sst xmlns="http://schemas.openxmlformats.org/spreadsheetml/2006/main" count="977" uniqueCount="639">
  <si>
    <t>QUESTIONNNAIRE D'AUDIT Système commun MASE/UIC</t>
  </si>
  <si>
    <t>1.5.3</t>
  </si>
  <si>
    <t>1.5.4</t>
  </si>
  <si>
    <t>1.5.5</t>
  </si>
  <si>
    <t>1.5.6</t>
  </si>
  <si>
    <t>1.5.7</t>
  </si>
  <si>
    <t>1.5.8</t>
  </si>
  <si>
    <t>1.5.9</t>
  </si>
  <si>
    <t>1.6</t>
  </si>
  <si>
    <t>1.6.1</t>
  </si>
  <si>
    <t>1.6.2</t>
  </si>
  <si>
    <t>Est-il adapté à l'entreprise ?</t>
  </si>
  <si>
    <t>ORGANISATION</t>
  </si>
  <si>
    <t>1.2.1</t>
  </si>
  <si>
    <t>1.2.2</t>
  </si>
  <si>
    <t>1.2.3</t>
  </si>
  <si>
    <t>1.2.4</t>
  </si>
  <si>
    <t>1.4</t>
  </si>
  <si>
    <t>1.4.1</t>
  </si>
  <si>
    <t>L'entreprise a-t-elle établi une analyse des risques relative à l'intégralité de son activité ?</t>
  </si>
  <si>
    <t>1.4.2</t>
  </si>
  <si>
    <t>1.4.3</t>
  </si>
  <si>
    <t>1.4.4</t>
  </si>
  <si>
    <t>1.4.5</t>
  </si>
  <si>
    <t>1.4.6</t>
  </si>
  <si>
    <t>1.5</t>
  </si>
  <si>
    <t>1.5.1</t>
  </si>
  <si>
    <t>1.5.2</t>
  </si>
  <si>
    <t>CHAPITRE</t>
  </si>
  <si>
    <t>%</t>
  </si>
  <si>
    <t>NOTE</t>
  </si>
  <si>
    <t>ACTION CORRECTIVE / REMARQUE</t>
  </si>
  <si>
    <t xml:space="preserve"> 1.  Engagement de la direction de l'entreprise</t>
  </si>
  <si>
    <t xml:space="preserve"> 5. Amélioration continue</t>
  </si>
  <si>
    <t>TOTAL</t>
  </si>
  <si>
    <t>Grille de Synthèse d'Audit</t>
  </si>
  <si>
    <t>TOTAL GENERAL</t>
  </si>
  <si>
    <t>1.1</t>
  </si>
  <si>
    <t>ENGAGEMENT DE LA DIRECTION DE L'ENTREPRISE</t>
  </si>
  <si>
    <t>ENGAGEMENT DE L'EMPLOYEUR</t>
  </si>
  <si>
    <t>1.1.1</t>
  </si>
  <si>
    <t>1.1.2</t>
  </si>
  <si>
    <t>1.1.3</t>
  </si>
  <si>
    <t>1.1.4</t>
  </si>
  <si>
    <t>1.1.5</t>
  </si>
  <si>
    <t>1.1.6</t>
  </si>
  <si>
    <t>25</t>
  </si>
  <si>
    <t>V</t>
  </si>
  <si>
    <t>L'employeur sait-il expliquer ses choix d'objectifs SSE ?</t>
  </si>
  <si>
    <t>L'employeur a-t-il fixé des objectifs SSE ?</t>
  </si>
  <si>
    <t>L'employeur a-t-il défini les moyens nécessaires (humains, matériels et organisationnels) pour assurer la prévention SSE ?</t>
  </si>
  <si>
    <t>L'employeur affiche-t-il son engagement personnel en participant aux réunions, audits.visites SSE avec le personnel, et enquêtes sur les situations dangereuses, presqu'accidents et accidents,.. ?</t>
  </si>
  <si>
    <t>5</t>
  </si>
  <si>
    <t>B</t>
  </si>
  <si>
    <t>VD</t>
  </si>
  <si>
    <t>1.2</t>
  </si>
  <si>
    <t>POLITIQUE SECURITE SANTE ENVIRONNEMENT</t>
  </si>
  <si>
    <t xml:space="preserve">La politique couvre-t-elle les les domaines : </t>
  </si>
  <si>
    <t>La politique formalise-t-elle les engagements SSE de l'employeur ?</t>
  </si>
  <si>
    <t>Cette politique est-elle datée par l'employeur ?</t>
  </si>
  <si>
    <t>Cette politique est-elle signée par l'employeur ?</t>
  </si>
  <si>
    <t>Cette politique est-elle diffusée à l'intégralité des acteurs de l'entreprise ?</t>
  </si>
  <si>
    <t>1.2.5</t>
  </si>
  <si>
    <t>1.2.6</t>
  </si>
  <si>
    <t>1.2.7</t>
  </si>
  <si>
    <t>1.3</t>
  </si>
  <si>
    <t>OBJECTIFS SECURITE SANTE ENVIRONNEMENT</t>
  </si>
  <si>
    <t xml:space="preserve">Les objectifs couvrent-ils les domaines : </t>
  </si>
  <si>
    <t xml:space="preserve">Les objectifs sont-ils : </t>
  </si>
  <si>
    <t>1.3.1</t>
  </si>
  <si>
    <t>1.3.2</t>
  </si>
  <si>
    <t>1.3.3</t>
  </si>
  <si>
    <t>1.3.4</t>
  </si>
  <si>
    <t>1.3.5</t>
  </si>
  <si>
    <t>1.3.6</t>
  </si>
  <si>
    <t>1.3.7</t>
  </si>
  <si>
    <t xml:space="preserve">Dans son organisation, l'employeur a-t-il défini les missions nécessaires au fonctionnement dans les domaines : </t>
  </si>
  <si>
    <t>L'intégralité de de ces missions est-elle attribuée à des acteurs de l'entreprise ?</t>
  </si>
  <si>
    <t>Ces acteurs ont-ils connaissance de leurs missions ?</t>
  </si>
  <si>
    <t>L'employeur a-t-il mis en place une organisation de concertation SSE avec des salariés de l'entreprise (CE, DP, CHSCT,autres,…) ?</t>
  </si>
  <si>
    <t>L'employeur a-t-il rédigé un règlement intérieur (obligatoire si effectif &gt;= 20 personnes) ?</t>
  </si>
  <si>
    <t>Le règlement intérieur est-il diffusé ?</t>
  </si>
  <si>
    <t>L'employeur a-t-il effectué un état des lieux des exigences règlementaires qui lui sont applicables en matière de SSE ?</t>
  </si>
  <si>
    <t>L'employeur a-t-il mis en place un dispositif de veille des exigences règlementaires qui lui sont applicables en matière de SSE ?</t>
  </si>
  <si>
    <t>L'employeur a-t-il mis en place un dispositif lui permettant la levée des écarts constatés lors des contrôles règlementaires obligatoires ?</t>
  </si>
  <si>
    <t>L'employeur a-t-il mis en place un dispositif lui permettant de réaliser les contrôles règlementaires obligatoires (bâtiments, véhicules, engin, équipement de travail, EPC, EPI,…) ?</t>
  </si>
  <si>
    <t>L'employeur a-t-il mis en place un dispositif de remontées d'informations (anomalies, points positifs, situations dangereuses, difficultés particulières,aléas,…) ?</t>
  </si>
  <si>
    <t>L'employeur a-t-il mis en place une organisation de pilotage pour le suivi des outils du système de management ?</t>
  </si>
  <si>
    <t>La périodicité du pilotage du système SSE est-elle adaptée à la structure de l'entreprise pour atteindre ses objectifs ?</t>
  </si>
  <si>
    <t>1.4.7</t>
  </si>
  <si>
    <t>1.4.8</t>
  </si>
  <si>
    <t>1.4.9</t>
  </si>
  <si>
    <t>1.4.10</t>
  </si>
  <si>
    <t>1.4.11</t>
  </si>
  <si>
    <t>1.4.12</t>
  </si>
  <si>
    <t>1.4.13</t>
  </si>
  <si>
    <t>1.4.14</t>
  </si>
  <si>
    <t>1.4.15</t>
  </si>
  <si>
    <t>INDICATEURS SECURITE SANTE ENVIRONNEMENT</t>
  </si>
  <si>
    <t xml:space="preserve">L'employeur a-t-il défini les indicateurs permettant de mesurer les résultats dans les domaines : </t>
  </si>
  <si>
    <t>Les indicateurs de résultats SSE sont-ils pertinents et adaptés ?</t>
  </si>
  <si>
    <t xml:space="preserve">L'employeur a-t-il défini les indicateurs de surveillance lui permettant de suivre la mise en place de ses actions sur les domaines : </t>
  </si>
  <si>
    <t>Les indicateurs de surveillance SSE sont-ils pertinents et adaptés ?</t>
  </si>
  <si>
    <t>1.5. 10</t>
  </si>
  <si>
    <t>PLANIFICATION, DOCUMENTATION ET MOYENS</t>
  </si>
  <si>
    <t>Les objectifs SSE sont-ils en corrélation avec des indicateurs ?</t>
  </si>
  <si>
    <t>PLANIFICATION</t>
  </si>
  <si>
    <t>1.6.1.1</t>
  </si>
  <si>
    <t>1.6.1.2</t>
  </si>
  <si>
    <t>1.6.1.3</t>
  </si>
  <si>
    <t>1.6.1.4</t>
  </si>
  <si>
    <t>1.6.1.5</t>
  </si>
  <si>
    <t>1.6.1.6</t>
  </si>
  <si>
    <t>L'employeur a-t-il défini un (des) plan(s) d'actions ?</t>
  </si>
  <si>
    <t>Ce(s) plan(s) d'actions permet(tent)-il(s) de piloter le suivi des actions dans les domaines SSE ?</t>
  </si>
  <si>
    <t>Ce(s) plan(s) d'actions contient(nent)-il(s) les rubriques obligatoires ?</t>
  </si>
  <si>
    <t>Le contenu de(s)s plan(s)s d'actions est (sont)-il(s) adapté(s) à l'entreprise ?</t>
  </si>
  <si>
    <t>L'employeur connaît-il l'état d'avancement du(des) plan(s) d'actions ?</t>
  </si>
  <si>
    <t>Les actions de prévention sont-elles planifiées (réunions SSE, audits, bilans,…) ?</t>
  </si>
  <si>
    <t>DOCUMENTATION ET MOYENS SECURITE SANTE ENVIRONNEMENT</t>
  </si>
  <si>
    <t>1.6.2.1</t>
  </si>
  <si>
    <t>1.6.2.2</t>
  </si>
  <si>
    <t>1.6.2.3</t>
  </si>
  <si>
    <t>1.6.2.4</t>
  </si>
  <si>
    <t>Existe-il un dispositif documentaire (manuel, consignes, instructions, procédures, autres,…) ?</t>
  </si>
  <si>
    <t>Les besoins humains, techniques et organisationnels sont-ils évalués dans les exercices budgétaires de l'entreprise ?</t>
  </si>
  <si>
    <t>L'employeur mesure-t-il l'écart entre le budget prévisionnel et les coûts réellement engagés ?</t>
  </si>
  <si>
    <t>1.7</t>
  </si>
  <si>
    <t>INFORMATION ET ANIMATION SECURITE SANTE ENVIRONNEMENT</t>
  </si>
  <si>
    <t>1.7.1</t>
  </si>
  <si>
    <t>1.7.2</t>
  </si>
  <si>
    <t>1.7.3</t>
  </si>
  <si>
    <t>1.7.4</t>
  </si>
  <si>
    <t>1.7.5</t>
  </si>
  <si>
    <t>1.7.6</t>
  </si>
  <si>
    <t>1.7.7</t>
  </si>
  <si>
    <t>Existe-t-il un dispositif d'information (affiche, journal d'entreprise, vidéo, autres,…) ?</t>
  </si>
  <si>
    <t>Existe-t-il un dispositif d'animation (réunion SSE, challenge,…) ?</t>
  </si>
  <si>
    <t>Le dispositif d'information concerne-t-il tous les salariés de l'entreprise ?</t>
  </si>
  <si>
    <t>Le dispositif d'animation concerne-t-il tous les salariés de l'entreprise ?</t>
  </si>
  <si>
    <t>Les thèmes des animations sont-ils variés et adaptés aux risques de l'entreprise ?</t>
  </si>
  <si>
    <t>Les animations font-elles l'objet d'un enregistrement ?</t>
  </si>
  <si>
    <t>L'affichage règlementaire est-il respecté ?</t>
  </si>
  <si>
    <t xml:space="preserve"> 1.1 Engagement de l'employeur</t>
  </si>
  <si>
    <t xml:space="preserve"> 1.3 Objectifs Sécurité Santé Environnement</t>
  </si>
  <si>
    <t xml:space="preserve"> 1.2 Politique Sécurité Santé Environnement</t>
  </si>
  <si>
    <t xml:space="preserve"> 1.4 Organisation</t>
  </si>
  <si>
    <t xml:space="preserve"> 1.5 Indicateurs Sécurité Santé Environnement</t>
  </si>
  <si>
    <t xml:space="preserve"> 1.6 Planification, documentaire et moyens</t>
  </si>
  <si>
    <t xml:space="preserve"> 2.1 "SAVOIR" (recrutement / affectation des salariés CDI, CDD, CTT)</t>
  </si>
  <si>
    <t xml:space="preserve"> 2. Compétence et Qualification Professionnelle</t>
  </si>
  <si>
    <t xml:space="preserve"> 2.2 "SAVOIR-FAIRE" (Parrain/Tuteur, accueil SSE, Formations/Habilitations/ Autorisations)</t>
  </si>
  <si>
    <t xml:space="preserve"> 2.3 "SAVOIR-ETRE" (culture SSE / comportement)</t>
  </si>
  <si>
    <t xml:space="preserve"> 3. Organisation du Travail</t>
  </si>
  <si>
    <t xml:space="preserve"> 3.3 Réalisation</t>
  </si>
  <si>
    <t xml:space="preserve"> 3.4 Retour d'expérience</t>
  </si>
  <si>
    <t xml:space="preserve"> 4. Efficacité du système de management</t>
  </si>
  <si>
    <t xml:space="preserve"> 4.1 Mise en œuvre et application du système de management</t>
  </si>
  <si>
    <t xml:space="preserve"> 4.2 Les audits SSE</t>
  </si>
  <si>
    <t xml:space="preserve"> 1.7 Information et animation SSE</t>
  </si>
  <si>
    <t xml:space="preserve"> 4.3 analyse des situations dangereuses, presqu'accidents, accidents et maladies prof.</t>
  </si>
  <si>
    <t>5.1 Système de management</t>
  </si>
  <si>
    <t>5.2 Bilan SSE</t>
  </si>
  <si>
    <t>5.3 Actions d'amélioration</t>
  </si>
  <si>
    <t>3. ORGANISATION  DU TRAVAIL</t>
  </si>
  <si>
    <t>2. COMPETENCES &amp; QUALIFICATIONS PROFESSIONNELLES</t>
  </si>
  <si>
    <t>4. EFFICACITE DU SYSTEME DE MANAGEMENT</t>
  </si>
  <si>
    <t>5. AMELIORATION CONTINUE</t>
  </si>
  <si>
    <t>COMPETENCES ET QUALIFICATIONS PROFESSIONNELLES</t>
  </si>
  <si>
    <t>2.1</t>
  </si>
  <si>
    <t>"SAVOIR" (Recrutement / affectation des salariés CDI, CDD, Intérimaires)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</si>
  <si>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</si>
  <si>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</si>
  <si>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</si>
  <si>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</si>
  <si>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</si>
  <si>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</si>
  <si>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</si>
  <si>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</si>
  <si>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</si>
  <si>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Ce dispositif prend-il en compte pour la tenue du poste de travail :</t>
  </si>
  <si>
    <t>L'employeur a-t-il défini un dispositif de recrutement pour les postes de l'entreprise ?</t>
  </si>
  <si>
    <t>L'employeur a-t-il établi une liste des postes à risques particuliers ?</t>
  </si>
  <si>
    <t>Le dispositif de recrutement prévoit-il la formalisation de la mission à accomplir ?</t>
  </si>
  <si>
    <t>Ce dispositif prévoit-il une évaluation de compétence SSE avant l'embauche ?</t>
  </si>
  <si>
    <t>2.2</t>
  </si>
  <si>
    <t>"SAVOIR-FAIRE" (Parrain/Tuteur, Accueil SSE, Formations/ Habilitations/ Autorisations)</t>
  </si>
  <si>
    <t>PARRAIN / TUTEUR</t>
  </si>
  <si>
    <t>2.2.1</t>
  </si>
  <si>
    <t>2.2.1.1</t>
  </si>
  <si>
    <t>L'employeur a-t-il mis en place un dispositif d'accompagnement du salarié pour la tenue de l'ensemble des postes de travail ?</t>
  </si>
  <si>
    <t>Ce dispostif s'adresse-t-il aux :</t>
  </si>
  <si>
    <t>Ce dispositif contient-il la désignation d'un parrain / tuteur ?</t>
  </si>
  <si>
    <t>2.2.1.2</t>
  </si>
  <si>
    <t>2.2.1.3</t>
  </si>
  <si>
    <t>2.2.1.4</t>
  </si>
  <si>
    <t>2.2.1.5</t>
  </si>
  <si>
    <t>La désignation du parrain / tuteur prend-t-elle en compte :</t>
  </si>
  <si>
    <t>2.2.1.6</t>
  </si>
  <si>
    <t>2.2.1.7</t>
  </si>
  <si>
    <t>2.2.1.8</t>
  </si>
  <si>
    <t>2.2.1.9</t>
  </si>
  <si>
    <t>ACCUEIL SSE</t>
  </si>
  <si>
    <t>2.2.2</t>
  </si>
  <si>
    <t>2.2.2.1</t>
  </si>
  <si>
    <t>L'employeur a-t-il mis en place une formation "accueil SSE" ?</t>
  </si>
  <si>
    <t>Cette formation est-elle dispensée :</t>
  </si>
  <si>
    <t>2.2.2.2</t>
  </si>
  <si>
    <t>2.2.2.3</t>
  </si>
  <si>
    <t>2.2.2.4</t>
  </si>
  <si>
    <t>2.2.2.5</t>
  </si>
  <si>
    <t xml:space="preserve">Cette formation "accueil SSE" porte-t-elle en particulier sur : </t>
  </si>
  <si>
    <t>2.2.2.6</t>
  </si>
  <si>
    <t>2.2.2.7</t>
  </si>
  <si>
    <t>2.2.2.8</t>
  </si>
  <si>
    <t>2.2.2.9</t>
  </si>
  <si>
    <t>2.2.2.10</t>
  </si>
  <si>
    <t>2.2.2.11</t>
  </si>
  <si>
    <t>2.2.2.12</t>
  </si>
  <si>
    <t>2.2.2.13</t>
  </si>
  <si>
    <t>L'employeur a-t-il défini les modalités de contrôle des connaissances acquises lors de l'accueil SSE ?</t>
  </si>
  <si>
    <t>L'employeur a-t-il défini les modalités nécessaires à la mise en œuvre d'une formation renforcée pour le personnel temporaire ?</t>
  </si>
  <si>
    <t>Le programme de la formation renforcée est-il en adéquation avec la liste des postes à risques ?</t>
  </si>
  <si>
    <t>2.2.3</t>
  </si>
  <si>
    <t>FORMATIONS / HABILITATIONS / AUTORISATIONS</t>
  </si>
  <si>
    <t>2.2.3.1</t>
  </si>
  <si>
    <t>2.2.3.2</t>
  </si>
  <si>
    <t>2.2.3.3</t>
  </si>
  <si>
    <t>2.2.3.4</t>
  </si>
  <si>
    <t>2.2.3.5</t>
  </si>
  <si>
    <t>2.2.3.6</t>
  </si>
  <si>
    <t>2.2.3.7</t>
  </si>
  <si>
    <t>2.2.3.8</t>
  </si>
  <si>
    <t>2.2.3.9</t>
  </si>
  <si>
    <t>2.2.3.10</t>
  </si>
  <si>
    <t>2.2.3.11</t>
  </si>
  <si>
    <t>L'employeur détient-il une liste des personnes habilitées/autorisées pour ces tâches, travaux ou prestations ?</t>
  </si>
  <si>
    <t>L'employeur a-t-il identifié les tâches nécessitant la rédaction d'un titre d'habilitation/autorisation de conduite (permis de travaux, travaux électriques, conduite de chariots, d'engins, de grue, d'élingage, contrôle des équipements de sécurité,…) ?</t>
  </si>
  <si>
    <t>Ces titres d'habilitations/autorisations de conduite sont-ils émis au regard de l'aptitude médicale, de la validité de la formation et de la connaissance des règles de sécurité du lieu d'intervention ?</t>
  </si>
  <si>
    <t>Les titres d'habilitations/autorisations de conduite sont-ils émis pour l'intégralité du personnel concerné ?</t>
  </si>
  <si>
    <t>L'employeur coordonne-t-il le recyclage des formations (formation accueil SSE, formation renforcée / formation habilitante) ?</t>
  </si>
  <si>
    <t>L'employeur détient-t-il une liste des aptitudes médicales/ restrictions de l'intégralité du personnel temporaire ?</t>
  </si>
  <si>
    <t>L'employeur coordonne-t-il le renouvellement des aptitudes médicales ?</t>
  </si>
  <si>
    <t>L'employeur a-t-il mis en place des modalités d'évaluation du salarié organique permettant de valider l'acquisition des connaissances ?</t>
  </si>
  <si>
    <t>L'employeur a-t-il mis en place des modalités d'évaluation du salarié temporaire permettant de valider l'acquisition des connaissances ?</t>
  </si>
  <si>
    <t>L'employeur applique-t-il ces modalités ?</t>
  </si>
  <si>
    <t>L'employeur détient-t-il une liste des aptitudes médicales/ restrictions de l'intégralité du personnel organique?</t>
  </si>
  <si>
    <t>2.3</t>
  </si>
  <si>
    <t>"SAVOIR-ETRE" (Culture SSE / Comportement)</t>
  </si>
  <si>
    <t>2.3.1</t>
  </si>
  <si>
    <t>2.3.2</t>
  </si>
  <si>
    <t>2.3.3</t>
  </si>
  <si>
    <t>2.3.4</t>
  </si>
  <si>
    <t>2.3.5</t>
  </si>
  <si>
    <t>L'entreprise intègre-t-elle dans ses valeurs la culture SSE ?</t>
  </si>
  <si>
    <t>Les salariés font-ils preuve d'une culture SSE ?</t>
  </si>
  <si>
    <t>L'employeur a-t-il mis en place un dispositif d'évaluation de l'appropriation de la culture SSE des salariés organiques ?</t>
  </si>
  <si>
    <t>L'employeur a-t-il mis en place un dispositif d'évaluation de l'appropriation de la culture SSE des salariés temporairss ?</t>
  </si>
  <si>
    <t>L'employeur sait-il expliquer les engagements SSE qu'il a pris pour son entreprise ?</t>
  </si>
  <si>
    <t>L'employeur a-t-il défini des indicateurs lui permettant de suivre la mise en place de ses actions ?</t>
  </si>
  <si>
    <t>ORGANISATION DU TRAVAIL</t>
  </si>
  <si>
    <t>3.1</t>
  </si>
  <si>
    <t>ANALYSE DES RISQUES SSE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</si>
  <si>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</si>
  <si>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</si>
  <si>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</si>
  <si>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</si>
  <si>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</si>
  <si>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</si>
  <si>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</si>
  <si>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</si>
  <si>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L'employeur a-t-il défini une (des) méthodes(s) d'analyse des risques SSE ?</t>
  </si>
  <si>
    <t>L'analyse des risques intègre-t-elle l'ensemble des activités de l'entreprise ?</t>
  </si>
  <si>
    <t>L'employeur a-t-il sollicité les compétences nécessaires (internes et/ou externes) à l'analyse des risques SSE ?</t>
  </si>
  <si>
    <t>L'employeur a-t-il pris en compte les informations nécessaires à l'analyse des risques SSE (nature des chantiers, environnement de travail, FDS,…) ?</t>
  </si>
  <si>
    <t>L'analyse des risques intègre-t-elle une visite du lieu de travail (atelier, chantier, bureau,…) ?</t>
  </si>
  <si>
    <t>L'analyse des risques est-t-elle appliquée pour l'intégralité des tâches, travaux ou prestations qu'il a à réaliser ?</t>
  </si>
  <si>
    <t>L'analyse des risques impacte-t-elle la préparation des tâches, travaux ou prestations ?</t>
  </si>
  <si>
    <t>Les 9 principes généraux de prévention ont-ils été appliqués pour établir les mesures de prévention issues de l'analyse des risques ?</t>
  </si>
  <si>
    <t>3.2</t>
  </si>
  <si>
    <t>PREPARATION</t>
  </si>
  <si>
    <t xml:space="preserve">Le planning des tâches, travaux ou prestations définit-il : </t>
  </si>
  <si>
    <t>3.2.1</t>
  </si>
  <si>
    <t>3.2.2</t>
  </si>
  <si>
    <t>3.2.3</t>
  </si>
  <si>
    <t>3.2.4</t>
  </si>
  <si>
    <t>3.2.5</t>
  </si>
  <si>
    <t xml:space="preserve">Les modes opératoires définissent-ils : </t>
  </si>
  <si>
    <t>3.2.6</t>
  </si>
  <si>
    <t>3.2.7</t>
  </si>
  <si>
    <t>3.2.8</t>
  </si>
  <si>
    <t>3.2.9</t>
  </si>
  <si>
    <t>3.2.10</t>
  </si>
  <si>
    <t>3.2.11</t>
  </si>
  <si>
    <t>3.2.12</t>
  </si>
  <si>
    <t>3.2.13</t>
  </si>
  <si>
    <t>3.2.14</t>
  </si>
  <si>
    <t>3.2.15</t>
  </si>
  <si>
    <t>3.2.16</t>
  </si>
  <si>
    <t>3.2.17</t>
  </si>
  <si>
    <t>3.2.18</t>
  </si>
  <si>
    <t>3.2.19</t>
  </si>
  <si>
    <t>L'employeur s'assure-t-il de la conformité du matériel mis en œuvre ?</t>
  </si>
  <si>
    <t xml:space="preserve">Dans le cadre du prêt de matériel à d'autres entreprises, une convention a-t-elle été rédigée ? </t>
  </si>
  <si>
    <t>L'employeur a-t-il défini un dispositif de sélection SSE de ses sous-traitants ?</t>
  </si>
  <si>
    <t>Ce dispositif prévoit-il une certification suivant le système commun MASE-UIC ou équivalent, ou un système de management SSE ?</t>
  </si>
  <si>
    <t xml:space="preserve">L'employeur transmet-t-il les exigences SSE (internes et clients) applicables à ses sous-traintants ? </t>
  </si>
  <si>
    <t>Ce dispositif prévoit-t-il la mise en place de mesures compensatoires pour ses sous-traitants ne répondant pas aux exigences SSE requises (interne ou externe) ?</t>
  </si>
  <si>
    <t>L'employeur met-t-il à disposition de son personnel les locaux et installations conformes aux exigences règlementaires ?</t>
  </si>
  <si>
    <t>L'employeur a-t-il pris en compte les exigences particulières du client (procédures SSE, horaires de travail, condition de mise à disposition des locaux, matériels, équipements,…) ?</t>
  </si>
  <si>
    <t>3.3</t>
  </si>
  <si>
    <t>REALISATION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</si>
  <si>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</si>
  <si>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</si>
  <si>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</si>
  <si>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</si>
  <si>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</si>
  <si>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</si>
  <si>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</si>
  <si>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</si>
  <si>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</si>
  <si>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3.3.10</t>
  </si>
  <si>
    <t>3.3.11</t>
  </si>
  <si>
    <t>3.3.12</t>
  </si>
  <si>
    <t>3.3.13</t>
  </si>
  <si>
    <t>3.3.14</t>
  </si>
  <si>
    <t>3.3.15</t>
  </si>
  <si>
    <t>3.3.16</t>
  </si>
  <si>
    <t>3.3.17</t>
  </si>
  <si>
    <t>L'analyse des risques est-t-elle comprise par les salariés ?</t>
  </si>
  <si>
    <t>L'analyse des risques fait-elle l'objet d'une mise à jour ?</t>
  </si>
  <si>
    <t>Les moyens de prévention définis sont-ils compris par les salariés ?</t>
  </si>
  <si>
    <t>En cas de relève ou d'affectation de nouveau salarié, l'employeur s'assure-t-il de la continuité des informations SSE ?</t>
  </si>
  <si>
    <t>Les analyses de risques sont-elles disponibles sur le lieu des tâches, travaux ou prestations ?</t>
  </si>
  <si>
    <t>Les modes opératoires sont-ils en adéquation avec les phases d'activités ?</t>
  </si>
  <si>
    <t>Les modes opératoires sont-ils communiqués ?</t>
  </si>
  <si>
    <t>Les modes opératoires sont-ils mis à disposition des salariés ?</t>
  </si>
  <si>
    <t>Les moyens humains (interne ou externe) sont-ils en adéquation avec les tâches, travaux ou prestations ?</t>
  </si>
  <si>
    <t>Les compétences, habilitations et aptitudes médicales nécessaires sont-elles en adéquation avec les tâches, travaux et prestations ?</t>
  </si>
  <si>
    <t>En cas de recours à du personnel intérimaire, l'employeur informe-t-il l'agence d'emploi de toute modification de la mission initialement prévue ?</t>
  </si>
  <si>
    <t>Les moyens matériels/ matériaux sont-ils adaptés et en adéquation avec les tâches, travaux ou prestations ?</t>
  </si>
  <si>
    <t>Les documents règlementaires sont-ils disponibles sur le lieu des tâches, travaux ou prestations ?</t>
  </si>
  <si>
    <t>Les équipements de travail sont-ils mis en œuvre conformément aux prescriptions/ notices du constructeur ?</t>
  </si>
  <si>
    <t>Le maintien en état des équipements de travail est-il  assuré sur le lieu des tâches, travaux ou prestations ?</t>
  </si>
  <si>
    <t>L'employeur tient-il en bon état de propreté les locaux et installations mis à disposition de ses salariés ?</t>
  </si>
  <si>
    <t>3.3.18</t>
  </si>
  <si>
    <t>3.3.19</t>
  </si>
  <si>
    <t>3.3.20</t>
  </si>
  <si>
    <t>3.3.21</t>
  </si>
  <si>
    <t>3.3.22</t>
  </si>
  <si>
    <t>L'employeur met-t-il en œuvre le dispositif nécessaire à la sélection des sous-traintants ?</t>
  </si>
  <si>
    <t>L'employeur met-t-il en œuvre le dispositif nécessaire à la maitrise des sous-traintants ?</t>
  </si>
  <si>
    <t>L'employeur met-t-il en œuvre le dispositif nécessaire à l'évaluation des sous-traintants ?</t>
  </si>
  <si>
    <t>L'employeur a-t-il déclaré aux parties intéressées (EU, coordonnateur SPS,…) la totalité de ses sous-traitants</t>
  </si>
  <si>
    <t>La planification des tâches, travaux ou prestations fait-elle l'objet d'un suivi ?</t>
  </si>
  <si>
    <t>RETOUR D'EXPERIENCE</t>
  </si>
  <si>
    <t>3.4</t>
  </si>
  <si>
    <t>3.4.1</t>
  </si>
  <si>
    <t>3.4.2</t>
  </si>
  <si>
    <t>3.4.3</t>
  </si>
  <si>
    <t>3.4.4</t>
  </si>
  <si>
    <t>3.4.5</t>
  </si>
  <si>
    <t>3.4.6</t>
  </si>
  <si>
    <t>3.4.7</t>
  </si>
  <si>
    <t>L'employeur établit-il un bilan à l'issue des tâches, travaux ou prestations ?</t>
  </si>
  <si>
    <t>Les remontées d'information du personnel sont-elles intégrées au bilan ?</t>
  </si>
  <si>
    <t>Les situations dangereuses, presqu'accidents et accidents sont-ils intégrés au bilan ?</t>
  </si>
  <si>
    <t>Les évaluations des sous-traitants sont-elles intégrées au bilan ?</t>
  </si>
  <si>
    <t>Les évaluations, audits/ visites, contrôles (internes ou externes) sont-ils intégrés au bilan ?</t>
  </si>
  <si>
    <t>Les aléas et leur gestion sont-ils intégrés au bilan ?</t>
  </si>
  <si>
    <t>Existe-t-il un dispositif de capitalisation du retour d'expérience à l'issue des tâches, travaux ou prestations ?</t>
  </si>
  <si>
    <t>Les moyens de prévention permettant de préserver la sécurité, la santé et l'environnement sont-ils en adéquation avec le chantier, la prestation ou les travaux ?</t>
  </si>
  <si>
    <t>EFFICACITE DU SYSTEME DE MANAGEMENT</t>
  </si>
  <si>
    <t>4.1</t>
  </si>
  <si>
    <t>MISE EN ŒUVRE ET APPLICATION DU SYSTEME DE MANAGEMENT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</si>
  <si>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</si>
  <si>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</si>
  <si>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</si>
  <si>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</si>
  <si>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</si>
  <si>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</si>
  <si>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</si>
  <si>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</si>
  <si>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</si>
  <si>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</si>
  <si>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</si>
  <si>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</si>
  <si>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</si>
  <si>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</si>
  <si>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</si>
  <si>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</si>
  <si>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</si>
  <si>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>4.1.18</t>
  </si>
  <si>
    <t>4.1.19</t>
  </si>
  <si>
    <t>4.1.20</t>
  </si>
  <si>
    <t>4.1.21</t>
  </si>
  <si>
    <t>4.1.22</t>
  </si>
  <si>
    <t>4.1.23</t>
  </si>
  <si>
    <t>4.1.24</t>
  </si>
  <si>
    <t>4.1.25</t>
  </si>
  <si>
    <t>4.1.26</t>
  </si>
  <si>
    <t>4.1.27</t>
  </si>
  <si>
    <t>4.1.28</t>
  </si>
  <si>
    <t>La politique rédigée par l'employeur est-t-elle connue par le personnel organique ?</t>
  </si>
  <si>
    <t>La politique rédigée par l'employeur est-t-elle connue par le personnel temporaire ?</t>
  </si>
  <si>
    <t>Les objectifs définis par l'employeur sont-ils connus par le personnel organique ?</t>
  </si>
  <si>
    <t>Les objectifs définis par l'employeur sont-ils connus par le personnel temporaire ?</t>
  </si>
  <si>
    <t>Le suivi des indicateurs de résultats SSE permet-il à l'employeur de mesurer l'évolution des résultats de l'entreprise ?</t>
  </si>
  <si>
    <t>L'oraganisation de pilotage pour le suivi des objectifs et indicateurs SSE est-elle adaptée à l'entreprise ?</t>
  </si>
  <si>
    <t>L'oraganisation de pilotage pour le suivi des objectifs et indicateurs SSE est-elle mise en œuvre par l'entreprise ?</t>
  </si>
  <si>
    <t>L'employeur suit-il de manière régulière l'état d'avancement de son plan d'action ?</t>
  </si>
  <si>
    <t>Le dispositif documentaire est-il appliqué dans l'entreprise ?</t>
  </si>
  <si>
    <t>Les règles de maitrise documentaire définies sont-elles adaptées à l'entreprise ?</t>
  </si>
  <si>
    <t>Les règles de maitrise documentaire définies sont-elles appliquées à l'entreprise ?</t>
  </si>
  <si>
    <t>Le dispositif d'information et d'animation SSE est-il adaptée à l'entreprise ?</t>
  </si>
  <si>
    <t>Les animations SSE permettent-elles les remontées d'informations ?</t>
  </si>
  <si>
    <t>Le dispositif de remontées d'information SSE mis en place est-il appliqué dans l'entreprise ?</t>
  </si>
  <si>
    <t>Le dispositif de traitement des nouvelles exigences règlementaires SSE est-il adapté ?</t>
  </si>
  <si>
    <t>Le dispositif de traitement des nouvelles exigences règlementaires SSE est-il appliqué ?</t>
  </si>
  <si>
    <t>Le dispositif de recrutement et d'évaluation pour les postes de l'entreprise est-il appliqué au personnel organique ?</t>
  </si>
  <si>
    <t>Le dispositif de recrutement et d'évaluation pour les postes de l'entreprise est-il appliqué au personnel temporaire ?</t>
  </si>
  <si>
    <t>Le dispositif de formation mis en place est-il adapté à l'entreprise ?</t>
  </si>
  <si>
    <t>Le dispositif de formation mis en place est-il appliqué par l'entreprise ?</t>
  </si>
  <si>
    <t>Le dispositif d'accompagnement du salarié pour le tenue de son poste de travail est-elle appliqué par l'entreprise ?</t>
  </si>
  <si>
    <t>Le dispositif d'accompagnement du personnel temporaire pour le tenue de son poste de travail est-elle appliqué par l'entreprise ?</t>
  </si>
  <si>
    <t>Le dispositif d'appréciation des performances SSE à l'issue des tâches, travaux ou prestations est-il adapté à l'entreprise ?</t>
  </si>
  <si>
    <t>Le dispositif d'appréciation des performances SSE à l'issue des tâches, travaux ou prestations est-il appliqué par l'entreprise ?</t>
  </si>
  <si>
    <t>Le dispositif de sélection des sous-traitants est-il adapté ?</t>
  </si>
  <si>
    <t>Le dispositif de sélection des sous-traitants est-il appliqué ?</t>
  </si>
  <si>
    <t>Le dispositf d'évaluation SSE des sous-traitants est-il adapté ?</t>
  </si>
  <si>
    <t>Le dispositf d'évaluation SSE des sous-traitants est-il appliqué?</t>
  </si>
  <si>
    <t>4.2</t>
  </si>
  <si>
    <t>LES AUDITS SSE</t>
  </si>
  <si>
    <t>4.2.1</t>
  </si>
  <si>
    <t>4.2.2</t>
  </si>
  <si>
    <t>L'audit système porte-t-il sur l'application des cinq axes du référentiel MASE ?</t>
  </si>
  <si>
    <t>L'employeur effectue-t-il un audit de son système de management ?</t>
  </si>
  <si>
    <t>La fréquence de réalisation de l'audit du système de management est-elle adaptée à l'entreprise (au minimum un audit complet du système par an) ?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</si>
  <si>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</si>
  <si>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</si>
  <si>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</si>
  <si>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</si>
  <si>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</si>
  <si>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</si>
  <si>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</si>
  <si>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</si>
  <si>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</si>
  <si>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</si>
  <si>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Cet audit du système de management permet-il la remontée de dysfonctionnements ?</t>
  </si>
  <si>
    <t>Ces dysfonctionnements sont-ils intégrées dans le(s) plan(s) d'action ?</t>
  </si>
  <si>
    <t>L'employeur a-t-il mis en place un dispositif d'audits chantier/ atelier ?</t>
  </si>
  <si>
    <t>La fréquence de réalisation des audits SSE chantier/ atelier est-elle adaptée à l'entreprise ?</t>
  </si>
  <si>
    <t>Ces audits chantier/ atelier portent-ils sur l'ensemble du périmètre de certification ?</t>
  </si>
  <si>
    <t xml:space="preserve">Les domaines SSE vérifiées dans l'audit chantier/ atelier abordent-ils : </t>
  </si>
  <si>
    <t>4.2.13</t>
  </si>
  <si>
    <t>4.2.14</t>
  </si>
  <si>
    <t>4.2.15</t>
  </si>
  <si>
    <t>4.2.16</t>
  </si>
  <si>
    <t>4.2.17</t>
  </si>
  <si>
    <t>4.2.18</t>
  </si>
  <si>
    <t>4.2.19</t>
  </si>
  <si>
    <t>4.2.20</t>
  </si>
  <si>
    <t>Les formulaire(s) d'audit(s) est-il (sont-ils) adapté(s) à l'entreprise ?</t>
  </si>
  <si>
    <t>Les formulaire(s) d'audit(s) est-il (sont-ils) appliqué(s) ?</t>
  </si>
  <si>
    <t>La méthodologie de l'audit permet-elle la remontée d'informations SSE ?</t>
  </si>
  <si>
    <t>Ces informations SSE génèrent-elles des actions ?</t>
  </si>
  <si>
    <t>Les actions immédiates font-elles l'objet d'une évaluation pour leur intégration dans le(s) plan(s) d'action ?</t>
  </si>
  <si>
    <t>4.3</t>
  </si>
  <si>
    <t>ANALYSE DE SITUATIONS DANGEREUSES, PRESQU'ACCIDENTS, ACCIDENTS ET MALADIES PROFESSIONNELLES</t>
  </si>
  <si>
    <t xml:space="preserve">L'employeur réalise-t-il une enquête/ recueil des faits pour : </t>
  </si>
  <si>
    <t>4.3.1</t>
  </si>
  <si>
    <t>4.3.2</t>
  </si>
  <si>
    <t>4.3.3</t>
  </si>
  <si>
    <t>4.3.4</t>
  </si>
  <si>
    <t>4.3.5</t>
  </si>
  <si>
    <t xml:space="preserve">L'employeur réalise-t-il à l'aide d'une méthode, une analyse approfondie des faits pour : </t>
  </si>
  <si>
    <t>4.3.6</t>
  </si>
  <si>
    <t>4.3.7</t>
  </si>
  <si>
    <t>4.3.8</t>
  </si>
  <si>
    <t>4.3.9</t>
  </si>
  <si>
    <t>4.3.10</t>
  </si>
  <si>
    <t>4.3.11</t>
  </si>
  <si>
    <t>4.3.12</t>
  </si>
  <si>
    <t>4.3.13</t>
  </si>
  <si>
    <t>4.3.14</t>
  </si>
  <si>
    <t>L'employeur a-t-il défini un (des) seuil(s) au-delà duquel (desquels) il entreprend une analyse approfondie ?</t>
  </si>
  <si>
    <t>La méthode est-elle maitrisée ?</t>
  </si>
  <si>
    <t>La mise en œuvre de la méthode d'analyse permet-elle de mettre en évidience des causes directes ?</t>
  </si>
  <si>
    <t>La mise en œuvre de la méthode d'analyse permet-elle de mettre en évidience des causes fondamentales ?</t>
  </si>
  <si>
    <t>La mise en œuvre de la méthode d'analyse permet-elle d'élaborer des actions pertinentes ?</t>
  </si>
  <si>
    <t>L'employeur s'est-il assuré de la présence d'un dispositif d'analyse des accidents chez les sous-traitants ?</t>
  </si>
  <si>
    <t>AMELIORATION CONTINUE</t>
  </si>
  <si>
    <t>5.1</t>
  </si>
  <si>
    <t>SYSTEME DE MANAGEMENT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</si>
  <si>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</si>
  <si>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</si>
  <si>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</si>
  <si>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</si>
  <si>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</si>
  <si>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</si>
  <si>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</si>
  <si>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</si>
  <si>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</si>
  <si>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</si>
  <si>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</si>
  <si>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</si>
  <si>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</si>
  <si>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</si>
  <si>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</si>
  <si>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5.1.16</t>
  </si>
  <si>
    <t>5.2</t>
  </si>
  <si>
    <t>BILAN SSE</t>
  </si>
  <si>
    <t>5.2.1</t>
  </si>
  <si>
    <t>5.2.2</t>
  </si>
  <si>
    <t xml:space="preserve">Ce bilan se fonde-t-il à minima sur : </t>
  </si>
  <si>
    <t>5.2.3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</si>
  <si>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</si>
  <si>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</si>
  <si>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</si>
  <si>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</si>
  <si>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</si>
  <si>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</si>
  <si>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</si>
  <si>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</si>
  <si>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5.2.12</t>
  </si>
  <si>
    <t>5.2.13</t>
  </si>
  <si>
    <t>5.2.14</t>
  </si>
  <si>
    <t>5.2.15</t>
  </si>
  <si>
    <t>5.2.16</t>
  </si>
  <si>
    <t>5.2.17</t>
  </si>
  <si>
    <t>5.3</t>
  </si>
  <si>
    <t>ACTIONS D'AMELIORATION</t>
  </si>
  <si>
    <t>5.3.1</t>
  </si>
  <si>
    <t>5.3.2</t>
  </si>
  <si>
    <t>5.3.3</t>
  </si>
  <si>
    <t>5.3.4</t>
  </si>
  <si>
    <t>La mise en œuvre de la politique SSE permet-elle l'amélioration continue ?</t>
  </si>
  <si>
    <t>Les objectifs SSE permettent-ils l'amélioration continue ?</t>
  </si>
  <si>
    <t>L'organisation de concertation SSE participe-t-elle à l'amélioration continue ?</t>
  </si>
  <si>
    <t>Le dispositif de traitement des nouvelles exigences règlementaires SSE permet-il l'amélioration continue ?</t>
  </si>
  <si>
    <t>Le dispositif de remontées d'information permet-il l'amélioration continue ?</t>
  </si>
  <si>
    <t>L'organisation de pilotage permet-elle l'amélioration continue ?</t>
  </si>
  <si>
    <t>Le suivi des indicateurs de résultats permet-il l'amélioration continue ?</t>
  </si>
  <si>
    <t>Le(s) plan(s) d'action permet(tent)-il(s) l'amélioration continue ?</t>
  </si>
  <si>
    <t>Le dispositif documentaire permet-il l'amélioration continue ?</t>
  </si>
  <si>
    <t>Le dispositif d'animation permet-il l'amélioration continue ?</t>
  </si>
  <si>
    <t>Le dispositif de recrutement, affectation et formation permet-il l'amélioration continue ?</t>
  </si>
  <si>
    <t>Le dispositif d'évaluation des salariés mis en place permet-il l'amélioration continue ?</t>
  </si>
  <si>
    <t>La (les) méthode(s) d'analyse des risques permet(tent)-elle(s) l'amélioration continue ?</t>
  </si>
  <si>
    <t>Les moyens de prévention issus de l'analyse des risques permettent-ils l'amélioration continue ?</t>
  </si>
  <si>
    <t>Le dispositif de sélection des sous-traitants permet-il l'amélioration continue ?</t>
  </si>
  <si>
    <t>Le dispositif d'appréciation des performances SSE de sous-traitants permet-il l'amélioration continue ?</t>
  </si>
  <si>
    <t>L'employeur réalise-t-il un bilan de son système de management ?</t>
  </si>
  <si>
    <t>L'employeur définit-il une périodicité (à minima annuelle) de l'analyse de ces bilans ?</t>
  </si>
  <si>
    <t>- L'atteinte partielle ou totale des objectifs ?</t>
  </si>
  <si>
    <t>- L'historique des indicateurs (tendance, évolution) ?</t>
  </si>
  <si>
    <t>- Les retours d'information et/ou expérience (accidentologie, exposition aux dangers, maladie professionnelle, visites, bilan de fin de chantier,…) ?</t>
  </si>
  <si>
    <t>- Les écarts constatés lors des vérifications de l'application de la réglementation ?</t>
  </si>
  <si>
    <t>- Les modifications contractuelles et/ou réglementaires applicables à l'entreprise ?</t>
  </si>
  <si>
    <t>- Les résultats d'audits (internes, externes) et autres contrôles planifiés d'efficience du système de management ?</t>
  </si>
  <si>
    <t>- Le(s) plan(s) d'action et leur état d'avancement ?</t>
  </si>
  <si>
    <t>- Les modifications envisagées des activités ?</t>
  </si>
  <si>
    <t>Ce bilan est-il factuel ?</t>
  </si>
  <si>
    <t>Cette analyse quantitative permet-elle l'amélioration continue ?</t>
  </si>
  <si>
    <t>Ce bilan contient-il une analyse quantitative ?</t>
  </si>
  <si>
    <t>Ce bilan contient-il une analyse qualitative ?</t>
  </si>
  <si>
    <t>Cette analyse qualitative permet-elle l'amélioration continue ?</t>
  </si>
  <si>
    <t>Ce bilan fait-il ressortir des variations par rapport aux objectifs initiaux ?</t>
  </si>
  <si>
    <t>Les variations par rapport aux objectifs initiaux sont-elles argumentées ?</t>
  </si>
  <si>
    <t>A partir de l'analyse du bilan, l'employeur peut-il statuer sur l'efficience de son système de management ?</t>
  </si>
  <si>
    <t>L'employeur prend-t-il des décisions à la vue de ce bilan ?</t>
  </si>
  <si>
    <t>Les décisions prises aboutissent-elles à la révision d'outils du système de management (politique, objectifs, indicateurs,…) ?</t>
  </si>
  <si>
    <t>Les décisions sont-elles communiquées et expliquées au personnel ?</t>
  </si>
  <si>
    <t>- Sécurité ?</t>
  </si>
  <si>
    <t>- Santé ?</t>
  </si>
  <si>
    <t>- Environnement ?</t>
  </si>
  <si>
    <t>- Adaptés ?</t>
  </si>
  <si>
    <t>- Mesurables ?</t>
  </si>
  <si>
    <t>- Atteignables ?</t>
  </si>
  <si>
    <t>- Fixés dans le temps ?</t>
  </si>
  <si>
    <t>1.3.8</t>
  </si>
  <si>
    <t>Les objectifs sont-ils attribués aux acteurs de l'entreprise ?</t>
  </si>
  <si>
    <t>- Les missions / tâches du poste ?</t>
  </si>
  <si>
    <t>- Les compétences exigées ?</t>
  </si>
  <si>
    <t>- Les connaissances en matière SSE ?</t>
  </si>
  <si>
    <t>- Les formations / autorisations / habilitations nécessaires ?</t>
  </si>
  <si>
    <t>- Les aptitudes médicales nécessaires ?</t>
  </si>
  <si>
    <t>- CDI ?</t>
  </si>
  <si>
    <t>- CDD ?</t>
  </si>
  <si>
    <t>- Intérimaires ?</t>
  </si>
  <si>
    <t>- Sa connaissance de l'entreprise ?</t>
  </si>
  <si>
    <t>- Ses compétences techniques ?</t>
  </si>
  <si>
    <t>- Ses connaissances en matière de SSE ?</t>
  </si>
  <si>
    <t>- Ses aptitudes pédagogiques ?</t>
  </si>
  <si>
    <t>- A l'arrivée dans l'entreprise ?</t>
  </si>
  <si>
    <t>- Lors de la mise en œuvre d'une nouvelle technique ou d'une création de poste de travail ?</t>
  </si>
  <si>
    <t>- Lors d'un changement technique ou de poste de travail ?</t>
  </si>
  <si>
    <t>- A la suite d'un arrêt de travail ongue durée et/ou à la demande du médecin du travail ?</t>
  </si>
  <si>
    <t>- Les risques issus du document unique d'évaluation des risques ?</t>
  </si>
  <si>
    <t>- Les conditions de circulation en entreprise ?</t>
  </si>
  <si>
    <t>- Les conditions d'exécution du travail ?</t>
  </si>
  <si>
    <t>- La conduite à tenir en cas de situations dangereuses, de presqu'accidents ou d'accidents ?</t>
  </si>
  <si>
    <t>- Des Retours d'Expérience (REx) ?</t>
  </si>
  <si>
    <t>- Toutes les tâches d'activités ?</t>
  </si>
  <si>
    <t>- Les moyens humains (internes et externes) ?</t>
  </si>
  <si>
    <t>- Les moyens matériels/matériaux adaptés (internes et externes) ?</t>
  </si>
  <si>
    <t>- Les compétences, habilitationd et aptitudes médicales nécessaires ?</t>
  </si>
  <si>
    <t>- Les moyens de prévention permettant de préserver la sécurité, la santé et l'environnement ?</t>
  </si>
  <si>
    <t>- Les tâches précises à réaliser ?</t>
  </si>
  <si>
    <t>- Leur ordre / phase / chronologie ?</t>
  </si>
  <si>
    <t>- Les matériels utilisés ?</t>
  </si>
  <si>
    <t>- Les produits utilisés ?</t>
  </si>
  <si>
    <t>- Les risques identifiés ?</t>
  </si>
  <si>
    <t>- Les mesures de prévention associées ?</t>
  </si>
  <si>
    <t>- Engagement de la direction de l'entreprise</t>
  </si>
  <si>
    <t>- Compétence et qualification professionnelle</t>
  </si>
  <si>
    <t>- Organisation du travail</t>
  </si>
  <si>
    <t>- Efficacité du système de management</t>
  </si>
  <si>
    <t>- Amélioration continue</t>
  </si>
  <si>
    <t>- Les moyens humains ?</t>
  </si>
  <si>
    <t>- Les moyens organisationnels ?</t>
  </si>
  <si>
    <t>- Les moyens techniques ?</t>
  </si>
  <si>
    <t>- Les situations dangereuses ?</t>
  </si>
  <si>
    <t>- Les presqu'accidents ?</t>
  </si>
  <si>
    <t>- Les accidents ?</t>
  </si>
  <si>
    <t>- Les maladies professionnelles ?</t>
  </si>
  <si>
    <t>/</t>
  </si>
  <si>
    <t>Cotations</t>
  </si>
  <si>
    <t>3.2 Préparation</t>
  </si>
  <si>
    <t>L'employeur prend-t-il en compte, dans sa démarche SSE, l'intégralité des acteurs de l'entreprise (personnel organique, personne ltemporaire,…) et des sou-traitants ?</t>
  </si>
  <si>
    <t>1. ENGAGEMENT DE LA DIRECTION DE L'ENTREPRISE</t>
  </si>
  <si>
    <t>TYPE AUDIT</t>
  </si>
  <si>
    <t xml:space="preserve"> 3.1 Analyse des risques SSE</t>
  </si>
  <si>
    <t>R</t>
  </si>
  <si>
    <t>Notes (indiquer le chiffre doublé pour VD audit de renouvellement)</t>
  </si>
  <si>
    <t xml:space="preserve">QUESTIONNNAIRE D'AUDIT Système commun MASE/UIC          </t>
  </si>
  <si>
    <t xml:space="preserve">Notes </t>
  </si>
  <si>
    <t>Précisions :                                                                                                   1/ Indiquer la note doublée pour les questions VD pour un audit de renouvellement.                                                                                          2/ Sur l'onglet Synthèse d'audit indiquer : I pour audit initial/ R pour audit de renouvellement pour modifier les calculs.</t>
  </si>
  <si>
    <t>Indiquer : I pour audit initial/ R pour audit de renouvellement pour modifier les calculs.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</si>
</sst>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6" formatCode="0.0%"/>
  </numFmts>
  <fonts count="22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7"/>
      <name val="MS Serif"/>
      <family val="1"/>
    </font>
    <font>
      <sz val="14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b/>
      <u/>
      <sz val="12"/>
      <name val="Times New Roman"/>
      <family val="1"/>
    </font>
    <font>
      <sz val="12"/>
      <name val="Arial"/>
      <family val="2"/>
    </font>
    <font>
      <sz val="10"/>
      <color indexed="8"/>
      <name val="Calibri"/>
    </font>
    <font>
      <sz val="10"/>
      <color theme="4"/>
      <name val="Times New Roman"/>
      <family val="1"/>
    </font>
    <font>
      <b/>
      <sz val="10"/>
      <color theme="3" tint="0.399975585192419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 applyProtection="0"/>
    <xf numFmtId="44" fontId="1" fillId="0" borderId="0" applyFont="0" applyFill="0" applyBorder="0" applyAlignment="0" applyProtection="0"/>
    <xf numFmtId="0" fontId="6" fillId="0" borderId="0"/>
    <xf numFmtId="0" fontId="5" fillId="0" borderId="0"/>
    <xf numFmtId="0" fontId="13" fillId="0" borderId="1" applyFill="0" applyBorder="0" applyAlignment="0">
      <alignment horizontal="center" vertical="center" textRotation="90" wrapText="1"/>
    </xf>
  </cellStyleXfs>
  <cellXfs count="103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3" xfId="0" applyFont="1" applyBorder="1" applyAlignment="1">
      <alignment vertical="center" wrapText="1"/>
    </xf>
    <xf numFmtId="0" fontId="5" fillId="0" borderId="3" xfId="0" applyFont="1" applyBorder="1" applyAlignment="1">
      <alignment wrapText="1"/>
    </xf>
    <xf numFmtId="0" fontId="0" fillId="0" borderId="4" xfId="0" applyBorder="1"/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8" fillId="0" borderId="2" xfId="0" applyFont="1" applyBorder="1"/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1" fillId="0" borderId="0" xfId="0" applyFont="1"/>
    <xf numFmtId="0" fontId="18" fillId="0" borderId="0" xfId="0" applyFont="1"/>
    <xf numFmtId="1" fontId="12" fillId="2" borderId="2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7" fillId="3" borderId="2" xfId="0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" fontId="17" fillId="3" borderId="2" xfId="0" applyNumberFormat="1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49" fontId="16" fillId="0" borderId="5" xfId="0" applyNumberFormat="1" applyFont="1" applyBorder="1" applyAlignment="1">
      <alignment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9" fontId="10" fillId="0" borderId="2" xfId="0" applyNumberFormat="1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49" fontId="10" fillId="0" borderId="5" xfId="0" applyNumberFormat="1" applyFont="1" applyBorder="1" applyAlignment="1">
      <alignment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49" fontId="10" fillId="0" borderId="6" xfId="0" applyNumberFormat="1" applyFont="1" applyBorder="1" applyAlignment="1">
      <alignment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49" fontId="10" fillId="0" borderId="7" xfId="0" applyNumberFormat="1" applyFont="1" applyBorder="1" applyAlignment="1">
      <alignment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49" fontId="9" fillId="0" borderId="5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9" fontId="9" fillId="0" borderId="2" xfId="0" applyNumberFormat="1" applyFont="1" applyBorder="1" applyAlignment="1">
      <alignment vertical="center" wrapText="1"/>
    </xf>
    <xf numFmtId="1" fontId="16" fillId="0" borderId="5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7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/>
    <xf numFmtId="1" fontId="10" fillId="0" borderId="2" xfId="0" applyNumberFormat="1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1" fontId="20" fillId="0" borderId="2" xfId="0" applyNumberFormat="1" applyFont="1" applyBorder="1" applyAlignment="1">
      <alignment horizontal="center" vertical="center" wrapText="1"/>
    </xf>
    <xf numFmtId="1" fontId="20" fillId="0" borderId="7" xfId="0" applyNumberFormat="1" applyFont="1" applyBorder="1" applyAlignment="1">
      <alignment horizontal="center" vertical="center" wrapText="1"/>
    </xf>
    <xf numFmtId="1" fontId="10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15" xfId="0" applyFont="1" applyBorder="1" applyAlignment="1">
      <alignment vertical="center" wrapText="1"/>
    </xf>
    <xf numFmtId="0" fontId="14" fillId="0" borderId="0" xfId="0" applyFont="1"/>
    <xf numFmtId="1" fontId="8" fillId="0" borderId="16" xfId="0" applyNumberFormat="1" applyFont="1" applyBorder="1" applyAlignment="1">
      <alignment horizontal="center" vertical="center" wrapText="1"/>
    </xf>
    <xf numFmtId="1" fontId="8" fillId="0" borderId="17" xfId="0" applyNumberFormat="1" applyFont="1" applyBorder="1" applyAlignment="1">
      <alignment horizontal="center" vertical="center" wrapText="1"/>
    </xf>
    <xf numFmtId="166" fontId="8" fillId="0" borderId="16" xfId="0" applyNumberFormat="1" applyFont="1" applyBorder="1" applyAlignment="1">
      <alignment horizontal="center" vertical="center" wrapText="1"/>
    </xf>
    <xf numFmtId="0" fontId="14" fillId="0" borderId="18" xfId="0" applyFont="1" applyBorder="1"/>
    <xf numFmtId="166" fontId="3" fillId="0" borderId="2" xfId="0" applyNumberFormat="1" applyFont="1" applyBorder="1" applyAlignment="1">
      <alignment horizont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2" fontId="5" fillId="0" borderId="21" xfId="0" applyNumberFormat="1" applyFont="1" applyBorder="1"/>
    <xf numFmtId="2" fontId="5" fillId="0" borderId="22" xfId="0" applyNumberFormat="1" applyFont="1" applyBorder="1" applyAlignment="1">
      <alignment horizontal="center"/>
    </xf>
    <xf numFmtId="1" fontId="8" fillId="0" borderId="23" xfId="0" applyNumberFormat="1" applyFont="1" applyBorder="1" applyAlignment="1">
      <alignment horizontal="center" vertical="center"/>
    </xf>
    <xf numFmtId="1" fontId="5" fillId="0" borderId="24" xfId="0" quotePrefix="1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66" fontId="12" fillId="0" borderId="26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" fontId="5" fillId="0" borderId="27" xfId="0" quotePrefix="1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" fontId="7" fillId="0" borderId="19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/>
    </xf>
    <xf numFmtId="1" fontId="14" fillId="0" borderId="30" xfId="0" quotePrefix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/>
    <xf numFmtId="0" fontId="21" fillId="0" borderId="0" xfId="0" applyFont="1"/>
    <xf numFmtId="1" fontId="3" fillId="0" borderId="19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</cellXfs>
  <cellStyles count="5">
    <cellStyle name="Euro" xfId="1" xr:uid="{6D115D87-976B-4274-97AF-DA530143D9DE}"/>
    <cellStyle name="Normal" xfId="0" builtinId="0"/>
    <cellStyle name="Normal 2" xfId="2" xr:uid="{B778B0E6-B0EC-4ABA-A0B7-006100219EB3}"/>
    <cellStyle name="Normal 3" xfId="3" xr:uid="{219CE5BC-A747-4B82-830F-A9C3FDF8E716}"/>
    <cellStyle name="PLANODIT" xfId="4" xr:uid="{D5D6111D-2CEE-4F0A-ACBE-3390809ECE7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u="sng"/>
            </a:pPr>
            <a:r>
              <a:rPr lang="fr-FR" u="sng"/>
              <a:t>SYNOPTIQUE</a:t>
            </a:r>
            <a:r>
              <a:rPr lang="fr-FR" u="sng" baseline="0"/>
              <a:t> DE L'AUDIT</a:t>
            </a:r>
            <a:endParaRPr lang="fr-FR" u="sng"/>
          </a:p>
        </c:rich>
      </c:tx>
      <c:layout>
        <c:manualLayout>
          <c:xMode val="edge"/>
          <c:yMode val="edge"/>
          <c:x val="5.1124198614517453E-2"/>
          <c:y val="0.13561140022332371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762156252599119"/>
          <c:y val="0.11071633273596364"/>
          <c:w val="0.53929805113542462"/>
          <c:h val="0.82446645368566807"/>
        </c:manualLayout>
      </c:layout>
      <c:radarChart>
        <c:radarStyle val="marker"/>
        <c:varyColors val="0"/>
        <c:ser>
          <c:idx val="0"/>
          <c:order val="0"/>
          <c:spPr>
            <a:ln w="38100"/>
          </c:spPr>
          <c:dLbls>
            <c:dLbl>
              <c:idx val="0"/>
              <c:layout>
                <c:manualLayout>
                  <c:x val="8.7341181001487855E-2"/>
                  <c:y val="4.966125047455818E-3"/>
                </c:manualLayout>
              </c:layout>
              <c:spPr>
                <a:ln>
                  <a:prstDash val="solid"/>
                </a:ln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0C-4F41-AB31-7BCA8B78F1C4}"/>
                </c:ext>
              </c:extLst>
            </c:dLbl>
            <c:dLbl>
              <c:idx val="1"/>
              <c:layout>
                <c:manualLayout>
                  <c:x val="0.14738824294001085"/>
                  <c:y val="2.7122303848328002E-2"/>
                </c:manualLayout>
              </c:layout>
              <c:spPr>
                <a:ln>
                  <a:prstDash val="solid"/>
                </a:ln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0C-4F41-AB31-7BCA8B78F1C4}"/>
                </c:ext>
              </c:extLst>
            </c:dLbl>
            <c:dLbl>
              <c:idx val="2"/>
              <c:layout>
                <c:manualLayout>
                  <c:x val="5.458823812592991E-2"/>
                  <c:y val="-6.6762594088192004E-2"/>
                </c:manualLayout>
              </c:layout>
              <c:spPr>
                <a:ln>
                  <a:prstDash val="solid"/>
                </a:ln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0C-4F41-AB31-7BCA8B78F1C4}"/>
                </c:ext>
              </c:extLst>
            </c:dLbl>
            <c:dLbl>
              <c:idx val="3"/>
              <c:layout>
                <c:manualLayout>
                  <c:x val="-0.10235294648611858"/>
                  <c:y val="1.4604317456792002E-2"/>
                </c:manualLayout>
              </c:layout>
              <c:spPr>
                <a:ln>
                  <a:prstDash val="solid"/>
                </a:ln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0C-4F41-AB31-7BCA8B78F1C4}"/>
                </c:ext>
              </c:extLst>
            </c:dLbl>
            <c:dLbl>
              <c:idx val="4"/>
              <c:layout>
                <c:manualLayout>
                  <c:x val="-6.5505885751115919E-2"/>
                  <c:y val="5.0071945566144006E-2"/>
                </c:manualLayout>
              </c:layout>
              <c:spPr>
                <a:ln>
                  <a:prstDash val="solid"/>
                </a:ln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0C-4F41-AB31-7BCA8B78F1C4}"/>
                </c:ext>
              </c:extLst>
            </c:dLbl>
            <c:spPr>
              <a:ln>
                <a:prstDash val="solid"/>
              </a:ln>
            </c:spPr>
            <c:txPr>
              <a:bodyPr/>
              <a:lstStyle/>
              <a:p>
                <a:pPr>
                  <a:defRPr sz="1400" b="1">
                    <a:solidFill>
                      <a:schemeClr val="accent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Données!$A$2:$A$6</c:f>
              <c:strCache>
                <c:ptCount val="5"/>
                <c:pt idx="0">
                  <c:v>1. ENGAGEMENT DE LA DIRECTION DE L'ENTREPRISE</c:v>
                </c:pt>
                <c:pt idx="1">
                  <c:v>2. COMPETENCES &amp; QUALIFICATIONS PROFESSIONNELLES</c:v>
                </c:pt>
                <c:pt idx="2">
                  <c:v>3. ORGANISATION  DU TRAVAIL</c:v>
                </c:pt>
                <c:pt idx="3">
                  <c:v>4. EFFICACITE DU SYSTEME DE MANAGEMENT</c:v>
                </c:pt>
                <c:pt idx="4">
                  <c:v>5. AMELIORATION CONTINUE</c:v>
                </c:pt>
              </c:strCache>
            </c:strRef>
          </c:cat>
          <c:val>
            <c:numRef>
              <c:f>Données!$B$2:$B$6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0C-4F41-AB31-7BCA8B78F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760424"/>
        <c:axId val="1"/>
      </c:radarChart>
      <c:catAx>
        <c:axId val="5287604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fr-FR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/>
        <c:numFmt formatCode="0.0%" sourceLinked="1"/>
        <c:majorTickMark val="cross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528760424"/>
        <c:crosses val="autoZero"/>
        <c:crossBetween val="between"/>
        <c:majorUnit val="0.2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F4A314D-DBC1-462A-83E5-9DFCD5B38AA8}">
  <sheetPr/>
  <sheetViews>
    <sheetView zoomScale="77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6742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14D85FF-8C7D-5034-FD98-A24B2967F79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1-23x-w001\document\A_VEDIORBIS\Projets\Suivi%20audits\Base%20au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D"/>
      <sheetName val="BdD ERROR"/>
      <sheetName val="Evaluation"/>
      <sheetName val="Export RMR"/>
      <sheetName val="DAC-REM"/>
      <sheetName val="Suivi ag"/>
      <sheetName val="Référentiel"/>
      <sheetName val="Annexe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8E2AD-AF9E-4276-BE1D-425898341026}">
  <sheetPr>
    <pageSetUpPr fitToPage="1"/>
  </sheetPr>
  <dimension ref="A1:E81"/>
  <sheetViews>
    <sheetView topLeftCell="A61" zoomScaleNormal="100" workbookViewId="0">
      <selection activeCell="E74" sqref="E74"/>
    </sheetView>
  </sheetViews>
  <sheetFormatPr baseColWidth="10" defaultRowHeight="12.75" x14ac:dyDescent="0.2"/>
  <cols>
    <col min="1" max="1" width="5.5703125" style="14" customWidth="1"/>
    <col min="2" max="2" width="60.42578125" style="14" customWidth="1"/>
    <col min="3" max="3" width="8" style="49" customWidth="1"/>
    <col min="4" max="4" width="8" style="21" customWidth="1"/>
    <col min="5" max="5" width="16.85546875" style="65" customWidth="1"/>
    <col min="6" max="16384" width="11.42578125" style="14"/>
  </cols>
  <sheetData>
    <row r="1" spans="1:5" s="2" customFormat="1" ht="61.5" customHeight="1" x14ac:dyDescent="0.2">
      <c r="A1" s="1"/>
      <c r="B1" s="9" t="s">
        <v>635</v>
      </c>
      <c r="C1" s="94" t="s">
        <v>627</v>
      </c>
      <c r="D1" s="95"/>
      <c r="E1" s="3" t="s">
        <v>636</v>
      </c>
    </row>
    <row r="2" spans="1:5" s="2" customFormat="1" ht="79.5" customHeight="1" x14ac:dyDescent="0.2">
      <c r="A2" s="1"/>
      <c r="B2" s="91" t="s">
        <v>637</v>
      </c>
      <c r="C2" s="73"/>
      <c r="D2" s="74"/>
      <c r="E2" s="3"/>
    </row>
    <row r="3" spans="1:5" s="16" customFormat="1" ht="45" customHeight="1" x14ac:dyDescent="0.2">
      <c r="A3" s="19">
        <v>1</v>
      </c>
      <c r="B3" s="23" t="s">
        <v>38</v>
      </c>
      <c r="C3" s="22"/>
      <c r="D3" s="24"/>
      <c r="E3" s="22">
        <f>SUM(E4,E11,E20,E31,E48,E61,E74)</f>
        <v>0</v>
      </c>
    </row>
    <row r="4" spans="1:5" s="18" customFormat="1" ht="36" customHeight="1" x14ac:dyDescent="0.2">
      <c r="A4" s="25" t="s">
        <v>37</v>
      </c>
      <c r="B4" s="26" t="s">
        <v>39</v>
      </c>
      <c r="C4" s="44"/>
      <c r="D4" s="27"/>
      <c r="E4" s="17">
        <f>SUM(E5:E10)</f>
        <v>0</v>
      </c>
    </row>
    <row r="5" spans="1:5" s="15" customFormat="1" ht="34.5" customHeight="1" x14ac:dyDescent="0.2">
      <c r="A5" s="28" t="s">
        <v>40</v>
      </c>
      <c r="B5" s="29" t="s">
        <v>258</v>
      </c>
      <c r="C5" s="45">
        <v>25</v>
      </c>
      <c r="D5" s="30" t="s">
        <v>47</v>
      </c>
      <c r="E5" s="59"/>
    </row>
    <row r="6" spans="1:5" ht="20.100000000000001" customHeight="1" x14ac:dyDescent="0.2">
      <c r="A6" s="31" t="s">
        <v>41</v>
      </c>
      <c r="B6" s="32" t="s">
        <v>49</v>
      </c>
      <c r="C6" s="45">
        <v>5</v>
      </c>
      <c r="D6" s="33" t="s">
        <v>53</v>
      </c>
      <c r="E6" s="59"/>
    </row>
    <row r="7" spans="1:5" s="15" customFormat="1" ht="20.100000000000001" customHeight="1" x14ac:dyDescent="0.2">
      <c r="A7" s="28" t="s">
        <v>42</v>
      </c>
      <c r="B7" s="29" t="s">
        <v>48</v>
      </c>
      <c r="C7" s="45">
        <v>25</v>
      </c>
      <c r="D7" s="30" t="s">
        <v>47</v>
      </c>
      <c r="E7" s="59"/>
    </row>
    <row r="8" spans="1:5" s="15" customFormat="1" ht="25.5" x14ac:dyDescent="0.2">
      <c r="A8" s="28" t="s">
        <v>43</v>
      </c>
      <c r="B8" s="29" t="s">
        <v>50</v>
      </c>
      <c r="C8" s="45">
        <v>5</v>
      </c>
      <c r="D8" s="30" t="s">
        <v>53</v>
      </c>
      <c r="E8" s="59"/>
    </row>
    <row r="9" spans="1:5" ht="38.25" x14ac:dyDescent="0.2">
      <c r="A9" s="31" t="s">
        <v>44</v>
      </c>
      <c r="B9" s="32" t="s">
        <v>629</v>
      </c>
      <c r="C9" s="45">
        <v>25</v>
      </c>
      <c r="D9" s="33" t="s">
        <v>54</v>
      </c>
      <c r="E9" s="59"/>
    </row>
    <row r="10" spans="1:5" ht="38.25" x14ac:dyDescent="0.2">
      <c r="A10" s="28" t="s">
        <v>45</v>
      </c>
      <c r="B10" s="32" t="s">
        <v>51</v>
      </c>
      <c r="C10" s="45">
        <v>25</v>
      </c>
      <c r="D10" s="30" t="s">
        <v>54</v>
      </c>
      <c r="E10" s="59"/>
    </row>
    <row r="11" spans="1:5" s="18" customFormat="1" ht="36" customHeight="1" x14ac:dyDescent="0.2">
      <c r="A11" s="25" t="s">
        <v>55</v>
      </c>
      <c r="B11" s="26" t="s">
        <v>56</v>
      </c>
      <c r="C11" s="44"/>
      <c r="D11" s="27"/>
      <c r="E11" s="17">
        <f>SUM(E12:E15,E17:E19)</f>
        <v>0</v>
      </c>
    </row>
    <row r="12" spans="1:5" s="15" customFormat="1" ht="20.100000000000001" customHeight="1" x14ac:dyDescent="0.2">
      <c r="A12" s="28" t="s">
        <v>13</v>
      </c>
      <c r="B12" s="29" t="s">
        <v>58</v>
      </c>
      <c r="C12" s="45">
        <v>25</v>
      </c>
      <c r="D12" s="30" t="s">
        <v>47</v>
      </c>
      <c r="E12" s="59"/>
    </row>
    <row r="13" spans="1:5" s="15" customFormat="1" ht="20.100000000000001" customHeight="1" x14ac:dyDescent="0.2">
      <c r="A13" s="28" t="s">
        <v>14</v>
      </c>
      <c r="B13" s="29" t="s">
        <v>59</v>
      </c>
      <c r="C13" s="45">
        <v>5</v>
      </c>
      <c r="D13" s="30" t="s">
        <v>53</v>
      </c>
      <c r="E13" s="59"/>
    </row>
    <row r="14" spans="1:5" s="15" customFormat="1" ht="20.100000000000001" customHeight="1" x14ac:dyDescent="0.2">
      <c r="A14" s="31" t="s">
        <v>15</v>
      </c>
      <c r="B14" s="32" t="s">
        <v>60</v>
      </c>
      <c r="C14" s="46">
        <v>5</v>
      </c>
      <c r="D14" s="33" t="s">
        <v>53</v>
      </c>
      <c r="E14" s="59"/>
    </row>
    <row r="15" spans="1:5" ht="20.100000000000001" customHeight="1" x14ac:dyDescent="0.2">
      <c r="A15" s="31" t="s">
        <v>16</v>
      </c>
      <c r="B15" s="32" t="s">
        <v>61</v>
      </c>
      <c r="C15" s="46">
        <v>5</v>
      </c>
      <c r="D15" s="33" t="s">
        <v>53</v>
      </c>
      <c r="E15" s="60"/>
    </row>
    <row r="16" spans="1:5" ht="21.95" customHeight="1" x14ac:dyDescent="0.2">
      <c r="A16" s="96" t="s">
        <v>57</v>
      </c>
      <c r="B16" s="96"/>
      <c r="C16" s="96"/>
      <c r="D16" s="96"/>
      <c r="E16" s="96"/>
    </row>
    <row r="17" spans="1:5" ht="20.100000000000001" customHeight="1" x14ac:dyDescent="0.2">
      <c r="A17" s="31" t="s">
        <v>62</v>
      </c>
      <c r="B17" s="32" t="s">
        <v>573</v>
      </c>
      <c r="C17" s="46">
        <v>5</v>
      </c>
      <c r="D17" s="33" t="s">
        <v>53</v>
      </c>
      <c r="E17" s="60"/>
    </row>
    <row r="18" spans="1:5" ht="20.100000000000001" customHeight="1" x14ac:dyDescent="0.2">
      <c r="A18" s="31" t="s">
        <v>63</v>
      </c>
      <c r="B18" s="32" t="s">
        <v>574</v>
      </c>
      <c r="C18" s="46">
        <v>5</v>
      </c>
      <c r="D18" s="33" t="s">
        <v>53</v>
      </c>
      <c r="E18" s="60"/>
    </row>
    <row r="19" spans="1:5" ht="20.100000000000001" customHeight="1" x14ac:dyDescent="0.2">
      <c r="A19" s="31" t="s">
        <v>64</v>
      </c>
      <c r="B19" s="32" t="s">
        <v>575</v>
      </c>
      <c r="C19" s="46">
        <v>5</v>
      </c>
      <c r="D19" s="33" t="s">
        <v>53</v>
      </c>
      <c r="E19" s="60"/>
    </row>
    <row r="20" spans="1:5" s="18" customFormat="1" ht="36" customHeight="1" x14ac:dyDescent="0.2">
      <c r="A20" s="25" t="s">
        <v>65</v>
      </c>
      <c r="B20" s="26" t="s">
        <v>66</v>
      </c>
      <c r="C20" s="44"/>
      <c r="D20" s="27"/>
      <c r="E20" s="20">
        <f>SUM(E22:E24,E26:E30)</f>
        <v>0</v>
      </c>
    </row>
    <row r="21" spans="1:5" s="18" customFormat="1" ht="21.95" customHeight="1" x14ac:dyDescent="0.2">
      <c r="A21" s="96" t="s">
        <v>67</v>
      </c>
      <c r="B21" s="96"/>
      <c r="C21" s="96"/>
      <c r="D21" s="96"/>
      <c r="E21" s="96"/>
    </row>
    <row r="22" spans="1:5" ht="20.100000000000001" customHeight="1" x14ac:dyDescent="0.2">
      <c r="A22" s="34" t="s">
        <v>69</v>
      </c>
      <c r="B22" s="35" t="s">
        <v>573</v>
      </c>
      <c r="C22" s="47">
        <v>5</v>
      </c>
      <c r="D22" s="36" t="s">
        <v>53</v>
      </c>
      <c r="E22" s="61"/>
    </row>
    <row r="23" spans="1:5" ht="20.100000000000001" customHeight="1" x14ac:dyDescent="0.2">
      <c r="A23" s="31" t="s">
        <v>70</v>
      </c>
      <c r="B23" s="32" t="s">
        <v>574</v>
      </c>
      <c r="C23" s="46">
        <v>5</v>
      </c>
      <c r="D23" s="33" t="s">
        <v>53</v>
      </c>
      <c r="E23" s="60"/>
    </row>
    <row r="24" spans="1:5" ht="20.100000000000001" customHeight="1" x14ac:dyDescent="0.2">
      <c r="A24" s="31" t="s">
        <v>71</v>
      </c>
      <c r="B24" s="32" t="s">
        <v>575</v>
      </c>
      <c r="C24" s="46">
        <v>5</v>
      </c>
      <c r="D24" s="33" t="s">
        <v>53</v>
      </c>
      <c r="E24" s="60"/>
    </row>
    <row r="25" spans="1:5" s="18" customFormat="1" ht="21.95" customHeight="1" x14ac:dyDescent="0.2">
      <c r="A25" s="96" t="s">
        <v>68</v>
      </c>
      <c r="B25" s="96" t="s">
        <v>19</v>
      </c>
      <c r="C25" s="96"/>
      <c r="D25" s="96"/>
      <c r="E25" s="96" t="e">
        <f>IF(#REF!="X",20,0)</f>
        <v>#REF!</v>
      </c>
    </row>
    <row r="26" spans="1:5" ht="20.100000000000001" customHeight="1" x14ac:dyDescent="0.2">
      <c r="A26" s="31" t="s">
        <v>72</v>
      </c>
      <c r="B26" s="32" t="s">
        <v>576</v>
      </c>
      <c r="C26" s="46">
        <v>25</v>
      </c>
      <c r="D26" s="33" t="s">
        <v>47</v>
      </c>
      <c r="E26" s="60"/>
    </row>
    <row r="27" spans="1:5" ht="20.100000000000001" customHeight="1" x14ac:dyDescent="0.2">
      <c r="A27" s="31" t="s">
        <v>73</v>
      </c>
      <c r="B27" s="32" t="s">
        <v>577</v>
      </c>
      <c r="C27" s="46">
        <v>25</v>
      </c>
      <c r="D27" s="33" t="s">
        <v>47</v>
      </c>
      <c r="E27" s="60"/>
    </row>
    <row r="28" spans="1:5" ht="20.100000000000001" customHeight="1" x14ac:dyDescent="0.2">
      <c r="A28" s="31" t="s">
        <v>74</v>
      </c>
      <c r="B28" s="32" t="s">
        <v>578</v>
      </c>
      <c r="C28" s="46">
        <v>25</v>
      </c>
      <c r="D28" s="33" t="s">
        <v>47</v>
      </c>
      <c r="E28" s="60"/>
    </row>
    <row r="29" spans="1:5" ht="20.100000000000001" customHeight="1" x14ac:dyDescent="0.2">
      <c r="A29" s="31" t="s">
        <v>75</v>
      </c>
      <c r="B29" s="32" t="s">
        <v>579</v>
      </c>
      <c r="C29" s="46">
        <v>25</v>
      </c>
      <c r="D29" s="33" t="s">
        <v>47</v>
      </c>
      <c r="E29" s="60"/>
    </row>
    <row r="30" spans="1:5" ht="20.100000000000001" customHeight="1" x14ac:dyDescent="0.2">
      <c r="A30" s="31" t="s">
        <v>580</v>
      </c>
      <c r="B30" s="32" t="s">
        <v>581</v>
      </c>
      <c r="C30" s="46">
        <v>25</v>
      </c>
      <c r="D30" s="33" t="s">
        <v>47</v>
      </c>
      <c r="E30" s="60"/>
    </row>
    <row r="31" spans="1:5" s="18" customFormat="1" ht="36" customHeight="1" x14ac:dyDescent="0.2">
      <c r="A31" s="25" t="s">
        <v>17</v>
      </c>
      <c r="B31" s="26" t="s">
        <v>12</v>
      </c>
      <c r="C31" s="44"/>
      <c r="D31" s="27"/>
      <c r="E31" s="17">
        <f>SUM(E33:E47)</f>
        <v>0</v>
      </c>
    </row>
    <row r="32" spans="1:5" s="18" customFormat="1" ht="27.75" customHeight="1" x14ac:dyDescent="0.2">
      <c r="A32" s="96" t="s">
        <v>76</v>
      </c>
      <c r="B32" s="96" t="s">
        <v>19</v>
      </c>
      <c r="C32" s="96"/>
      <c r="D32" s="96"/>
      <c r="E32" s="96" t="e">
        <f>IF(#REF!="X",20,0)</f>
        <v>#REF!</v>
      </c>
    </row>
    <row r="33" spans="1:5" ht="20.100000000000001" customHeight="1" x14ac:dyDescent="0.2">
      <c r="A33" s="31" t="s">
        <v>18</v>
      </c>
      <c r="B33" s="32" t="s">
        <v>573</v>
      </c>
      <c r="C33" s="46">
        <v>5</v>
      </c>
      <c r="D33" s="33" t="s">
        <v>53</v>
      </c>
      <c r="E33" s="60"/>
    </row>
    <row r="34" spans="1:5" ht="20.100000000000001" customHeight="1" x14ac:dyDescent="0.2">
      <c r="A34" s="31" t="s">
        <v>20</v>
      </c>
      <c r="B34" s="32" t="s">
        <v>574</v>
      </c>
      <c r="C34" s="46">
        <v>5</v>
      </c>
      <c r="D34" s="33" t="s">
        <v>53</v>
      </c>
      <c r="E34" s="60"/>
    </row>
    <row r="35" spans="1:5" ht="20.100000000000001" customHeight="1" x14ac:dyDescent="0.2">
      <c r="A35" s="31" t="s">
        <v>21</v>
      </c>
      <c r="B35" s="32" t="s">
        <v>575</v>
      </c>
      <c r="C35" s="46">
        <v>5</v>
      </c>
      <c r="D35" s="33" t="s">
        <v>53</v>
      </c>
      <c r="E35" s="60"/>
    </row>
    <row r="36" spans="1:5" s="15" customFormat="1" ht="25.5" x14ac:dyDescent="0.2">
      <c r="A36" s="28" t="s">
        <v>22</v>
      </c>
      <c r="B36" s="29" t="s">
        <v>77</v>
      </c>
      <c r="C36" s="45">
        <v>25</v>
      </c>
      <c r="D36" s="30" t="s">
        <v>47</v>
      </c>
      <c r="E36" s="59"/>
    </row>
    <row r="37" spans="1:5" s="15" customFormat="1" ht="20.100000000000001" customHeight="1" x14ac:dyDescent="0.2">
      <c r="A37" s="28" t="s">
        <v>23</v>
      </c>
      <c r="B37" s="29" t="s">
        <v>78</v>
      </c>
      <c r="C37" s="45">
        <v>25</v>
      </c>
      <c r="D37" s="30" t="s">
        <v>47</v>
      </c>
      <c r="E37" s="62"/>
    </row>
    <row r="38" spans="1:5" ht="25.5" x14ac:dyDescent="0.2">
      <c r="A38" s="28" t="s">
        <v>24</v>
      </c>
      <c r="B38" s="29" t="s">
        <v>79</v>
      </c>
      <c r="C38" s="45">
        <v>5</v>
      </c>
      <c r="D38" s="30" t="s">
        <v>53</v>
      </c>
      <c r="E38" s="62"/>
    </row>
    <row r="39" spans="1:5" s="15" customFormat="1" ht="25.5" x14ac:dyDescent="0.2">
      <c r="A39" s="28" t="s">
        <v>89</v>
      </c>
      <c r="B39" s="29" t="s">
        <v>80</v>
      </c>
      <c r="C39" s="45">
        <v>5</v>
      </c>
      <c r="D39" s="30" t="s">
        <v>53</v>
      </c>
      <c r="E39" s="59"/>
    </row>
    <row r="40" spans="1:5" s="15" customFormat="1" ht="20.100000000000001" customHeight="1" x14ac:dyDescent="0.2">
      <c r="A40" s="28" t="s">
        <v>90</v>
      </c>
      <c r="B40" s="29" t="s">
        <v>81</v>
      </c>
      <c r="C40" s="45">
        <v>5</v>
      </c>
      <c r="D40" s="30" t="s">
        <v>53</v>
      </c>
      <c r="E40" s="59"/>
    </row>
    <row r="41" spans="1:5" s="15" customFormat="1" ht="25.5" x14ac:dyDescent="0.2">
      <c r="A41" s="28" t="s">
        <v>91</v>
      </c>
      <c r="B41" s="29" t="s">
        <v>82</v>
      </c>
      <c r="C41" s="45">
        <v>25</v>
      </c>
      <c r="D41" s="30" t="s">
        <v>47</v>
      </c>
      <c r="E41" s="59"/>
    </row>
    <row r="42" spans="1:5" s="15" customFormat="1" ht="25.5" x14ac:dyDescent="0.2">
      <c r="A42" s="37" t="s">
        <v>92</v>
      </c>
      <c r="B42" s="38" t="s">
        <v>83</v>
      </c>
      <c r="C42" s="48">
        <v>25</v>
      </c>
      <c r="D42" s="39" t="s">
        <v>53</v>
      </c>
      <c r="E42" s="59"/>
    </row>
    <row r="43" spans="1:5" s="15" customFormat="1" ht="38.25" x14ac:dyDescent="0.2">
      <c r="A43" s="28" t="s">
        <v>93</v>
      </c>
      <c r="B43" s="29" t="s">
        <v>85</v>
      </c>
      <c r="C43" s="45">
        <v>25</v>
      </c>
      <c r="D43" s="30" t="s">
        <v>47</v>
      </c>
      <c r="E43" s="59"/>
    </row>
    <row r="44" spans="1:5" s="15" customFormat="1" ht="25.5" x14ac:dyDescent="0.2">
      <c r="A44" s="28" t="s">
        <v>94</v>
      </c>
      <c r="B44" s="29" t="s">
        <v>84</v>
      </c>
      <c r="C44" s="45">
        <v>25</v>
      </c>
      <c r="D44" s="30" t="s">
        <v>53</v>
      </c>
      <c r="E44" s="59"/>
    </row>
    <row r="45" spans="1:5" s="15" customFormat="1" ht="38.25" x14ac:dyDescent="0.2">
      <c r="A45" s="28" t="s">
        <v>95</v>
      </c>
      <c r="B45" s="29" t="s">
        <v>86</v>
      </c>
      <c r="C45" s="45">
        <v>25</v>
      </c>
      <c r="D45" s="30" t="s">
        <v>54</v>
      </c>
      <c r="E45" s="59"/>
    </row>
    <row r="46" spans="1:5" s="15" customFormat="1" ht="25.5" x14ac:dyDescent="0.2">
      <c r="A46" s="28" t="s">
        <v>96</v>
      </c>
      <c r="B46" s="29" t="s">
        <v>87</v>
      </c>
      <c r="C46" s="45">
        <v>25</v>
      </c>
      <c r="D46" s="30" t="s">
        <v>53</v>
      </c>
      <c r="E46" s="59"/>
    </row>
    <row r="47" spans="1:5" s="15" customFormat="1" ht="25.5" x14ac:dyDescent="0.2">
      <c r="A47" s="28" t="s">
        <v>97</v>
      </c>
      <c r="B47" s="29" t="s">
        <v>88</v>
      </c>
      <c r="C47" s="45">
        <v>25</v>
      </c>
      <c r="D47" s="30" t="s">
        <v>53</v>
      </c>
      <c r="E47" s="59"/>
    </row>
    <row r="48" spans="1:5" s="18" customFormat="1" ht="36" customHeight="1" x14ac:dyDescent="0.2">
      <c r="A48" s="25" t="s">
        <v>25</v>
      </c>
      <c r="B48" s="26" t="s">
        <v>98</v>
      </c>
      <c r="C48" s="44"/>
      <c r="D48" s="27"/>
      <c r="E48" s="17">
        <f>SUM(E55:E60,E50:E53)</f>
        <v>0</v>
      </c>
    </row>
    <row r="49" spans="1:5" s="18" customFormat="1" ht="27.75" customHeight="1" x14ac:dyDescent="0.2">
      <c r="A49" s="96" t="s">
        <v>99</v>
      </c>
      <c r="B49" s="96"/>
      <c r="C49" s="96"/>
      <c r="D49" s="96"/>
      <c r="E49" s="96"/>
    </row>
    <row r="50" spans="1:5" s="15" customFormat="1" ht="20.100000000000001" customHeight="1" x14ac:dyDescent="0.2">
      <c r="A50" s="31" t="s">
        <v>26</v>
      </c>
      <c r="B50" s="32" t="s">
        <v>573</v>
      </c>
      <c r="C50" s="46">
        <v>5</v>
      </c>
      <c r="D50" s="33" t="s">
        <v>53</v>
      </c>
      <c r="E50" s="60"/>
    </row>
    <row r="51" spans="1:5" s="15" customFormat="1" ht="20.100000000000001" customHeight="1" x14ac:dyDescent="0.2">
      <c r="A51" s="31" t="s">
        <v>27</v>
      </c>
      <c r="B51" s="32" t="s">
        <v>574</v>
      </c>
      <c r="C51" s="46">
        <v>5</v>
      </c>
      <c r="D51" s="33" t="s">
        <v>53</v>
      </c>
      <c r="E51" s="60"/>
    </row>
    <row r="52" spans="1:5" s="15" customFormat="1" ht="20.100000000000001" customHeight="1" x14ac:dyDescent="0.2">
      <c r="A52" s="31" t="s">
        <v>1</v>
      </c>
      <c r="B52" s="32" t="s">
        <v>575</v>
      </c>
      <c r="C52" s="46">
        <v>5</v>
      </c>
      <c r="D52" s="33" t="s">
        <v>53</v>
      </c>
      <c r="E52" s="60"/>
    </row>
    <row r="53" spans="1:5" s="15" customFormat="1" ht="20.100000000000001" customHeight="1" x14ac:dyDescent="0.2">
      <c r="A53" s="28" t="s">
        <v>2</v>
      </c>
      <c r="B53" s="29" t="s">
        <v>100</v>
      </c>
      <c r="C53" s="45">
        <v>25</v>
      </c>
      <c r="D53" s="30" t="s">
        <v>54</v>
      </c>
      <c r="E53" s="60"/>
    </row>
    <row r="54" spans="1:5" s="18" customFormat="1" ht="27.75" customHeight="1" x14ac:dyDescent="0.2">
      <c r="A54" s="96" t="s">
        <v>101</v>
      </c>
      <c r="B54" s="96"/>
      <c r="C54" s="96"/>
      <c r="D54" s="96"/>
      <c r="E54" s="96"/>
    </row>
    <row r="55" spans="1:5" ht="20.100000000000001" customHeight="1" x14ac:dyDescent="0.2">
      <c r="A55" s="31" t="s">
        <v>3</v>
      </c>
      <c r="B55" s="32" t="s">
        <v>573</v>
      </c>
      <c r="C55" s="46">
        <v>5</v>
      </c>
      <c r="D55" s="33" t="s">
        <v>53</v>
      </c>
      <c r="E55" s="60"/>
    </row>
    <row r="56" spans="1:5" ht="20.100000000000001" customHeight="1" x14ac:dyDescent="0.2">
      <c r="A56" s="31" t="s">
        <v>4</v>
      </c>
      <c r="B56" s="32" t="s">
        <v>574</v>
      </c>
      <c r="C56" s="46">
        <v>5</v>
      </c>
      <c r="D56" s="33" t="s">
        <v>53</v>
      </c>
      <c r="E56" s="60"/>
    </row>
    <row r="57" spans="1:5" s="15" customFormat="1" ht="20.100000000000001" customHeight="1" x14ac:dyDescent="0.2">
      <c r="A57" s="31" t="s">
        <v>5</v>
      </c>
      <c r="B57" s="32" t="s">
        <v>575</v>
      </c>
      <c r="C57" s="46">
        <v>5</v>
      </c>
      <c r="D57" s="33" t="s">
        <v>53</v>
      </c>
      <c r="E57" s="60"/>
    </row>
    <row r="58" spans="1:5" s="15" customFormat="1" ht="20.100000000000001" customHeight="1" x14ac:dyDescent="0.2">
      <c r="A58" s="28" t="s">
        <v>6</v>
      </c>
      <c r="B58" s="29" t="s">
        <v>102</v>
      </c>
      <c r="C58" s="45">
        <v>50</v>
      </c>
      <c r="D58" s="30" t="s">
        <v>54</v>
      </c>
      <c r="E58" s="59"/>
    </row>
    <row r="59" spans="1:5" s="15" customFormat="1" ht="25.5" x14ac:dyDescent="0.2">
      <c r="A59" s="31" t="s">
        <v>7</v>
      </c>
      <c r="B59" s="32" t="s">
        <v>259</v>
      </c>
      <c r="C59" s="46">
        <v>25</v>
      </c>
      <c r="D59" s="33" t="s">
        <v>54</v>
      </c>
      <c r="E59" s="59"/>
    </row>
    <row r="60" spans="1:5" ht="25.5" x14ac:dyDescent="0.2">
      <c r="A60" s="31" t="s">
        <v>103</v>
      </c>
      <c r="B60" s="32" t="s">
        <v>105</v>
      </c>
      <c r="C60" s="46">
        <v>25</v>
      </c>
      <c r="D60" s="33" t="s">
        <v>47</v>
      </c>
      <c r="E60" s="59"/>
    </row>
    <row r="61" spans="1:5" s="18" customFormat="1" ht="36" customHeight="1" x14ac:dyDescent="0.2">
      <c r="A61" s="25" t="s">
        <v>8</v>
      </c>
      <c r="B61" s="26" t="s">
        <v>104</v>
      </c>
      <c r="C61" s="44"/>
      <c r="D61" s="27"/>
      <c r="E61" s="17">
        <f>SUM(E69,E62)</f>
        <v>0</v>
      </c>
    </row>
    <row r="62" spans="1:5" ht="21.95" customHeight="1" x14ac:dyDescent="0.2">
      <c r="A62" s="40" t="s">
        <v>9</v>
      </c>
      <c r="B62" s="41" t="s">
        <v>106</v>
      </c>
      <c r="C62" s="46"/>
      <c r="D62" s="33"/>
      <c r="E62" s="13">
        <f>SUM(E63:E68)</f>
        <v>0</v>
      </c>
    </row>
    <row r="63" spans="1:5" ht="25.5" x14ac:dyDescent="0.2">
      <c r="A63" s="28" t="s">
        <v>107</v>
      </c>
      <c r="B63" s="29" t="s">
        <v>113</v>
      </c>
      <c r="C63" s="45">
        <v>5</v>
      </c>
      <c r="D63" s="30" t="s">
        <v>53</v>
      </c>
      <c r="E63" s="59"/>
    </row>
    <row r="64" spans="1:5" s="15" customFormat="1" ht="25.5" x14ac:dyDescent="0.2">
      <c r="A64" s="34" t="s">
        <v>108</v>
      </c>
      <c r="B64" s="35" t="s">
        <v>114</v>
      </c>
      <c r="C64" s="47">
        <v>5</v>
      </c>
      <c r="D64" s="36" t="s">
        <v>53</v>
      </c>
      <c r="E64" s="63"/>
    </row>
    <row r="65" spans="1:5" s="15" customFormat="1" ht="25.5" x14ac:dyDescent="0.2">
      <c r="A65" s="28" t="s">
        <v>109</v>
      </c>
      <c r="B65" s="29" t="s">
        <v>115</v>
      </c>
      <c r="C65" s="45">
        <v>5</v>
      </c>
      <c r="D65" s="30" t="s">
        <v>47</v>
      </c>
      <c r="E65" s="59"/>
    </row>
    <row r="66" spans="1:5" s="15" customFormat="1" ht="25.5" x14ac:dyDescent="0.2">
      <c r="A66" s="34" t="s">
        <v>110</v>
      </c>
      <c r="B66" s="35" t="s">
        <v>116</v>
      </c>
      <c r="C66" s="47">
        <v>10</v>
      </c>
      <c r="D66" s="36" t="s">
        <v>47</v>
      </c>
      <c r="E66" s="64"/>
    </row>
    <row r="67" spans="1:5" s="15" customFormat="1" ht="25.5" x14ac:dyDescent="0.2">
      <c r="A67" s="28" t="s">
        <v>111</v>
      </c>
      <c r="B67" s="29" t="s">
        <v>117</v>
      </c>
      <c r="C67" s="45">
        <v>25</v>
      </c>
      <c r="D67" s="30" t="s">
        <v>54</v>
      </c>
      <c r="E67" s="59"/>
    </row>
    <row r="68" spans="1:5" s="15" customFormat="1" ht="25.5" x14ac:dyDescent="0.2">
      <c r="A68" s="34" t="s">
        <v>112</v>
      </c>
      <c r="B68" s="35" t="s">
        <v>118</v>
      </c>
      <c r="C68" s="47">
        <v>25</v>
      </c>
      <c r="D68" s="36" t="s">
        <v>53</v>
      </c>
      <c r="E68" s="63"/>
    </row>
    <row r="69" spans="1:5" ht="21.95" customHeight="1" x14ac:dyDescent="0.2">
      <c r="A69" s="42" t="s">
        <v>10</v>
      </c>
      <c r="B69" s="43" t="s">
        <v>119</v>
      </c>
      <c r="C69" s="45"/>
      <c r="D69" s="30"/>
      <c r="E69" s="12">
        <f>SUM(E70:E73)</f>
        <v>0</v>
      </c>
    </row>
    <row r="70" spans="1:5" s="15" customFormat="1" ht="25.5" x14ac:dyDescent="0.2">
      <c r="A70" s="28" t="s">
        <v>120</v>
      </c>
      <c r="B70" s="29" t="s">
        <v>124</v>
      </c>
      <c r="C70" s="45">
        <v>10</v>
      </c>
      <c r="D70" s="30" t="s">
        <v>53</v>
      </c>
      <c r="E70" s="59"/>
    </row>
    <row r="71" spans="1:5" s="15" customFormat="1" ht="25.5" x14ac:dyDescent="0.2">
      <c r="A71" s="28" t="s">
        <v>121</v>
      </c>
      <c r="B71" s="29" t="s">
        <v>11</v>
      </c>
      <c r="C71" s="45">
        <v>25</v>
      </c>
      <c r="D71" s="30" t="s">
        <v>47</v>
      </c>
      <c r="E71" s="59"/>
    </row>
    <row r="72" spans="1:5" s="15" customFormat="1" ht="25.5" x14ac:dyDescent="0.2">
      <c r="A72" s="34" t="s">
        <v>122</v>
      </c>
      <c r="B72" s="35" t="s">
        <v>125</v>
      </c>
      <c r="C72" s="47">
        <v>10</v>
      </c>
      <c r="D72" s="36" t="s">
        <v>53</v>
      </c>
      <c r="E72" s="64"/>
    </row>
    <row r="73" spans="1:5" s="15" customFormat="1" ht="25.5" x14ac:dyDescent="0.2">
      <c r="A73" s="28" t="s">
        <v>123</v>
      </c>
      <c r="B73" s="29" t="s">
        <v>126</v>
      </c>
      <c r="C73" s="45">
        <v>10</v>
      </c>
      <c r="D73" s="30" t="s">
        <v>53</v>
      </c>
      <c r="E73" s="62"/>
    </row>
    <row r="74" spans="1:5" s="18" customFormat="1" ht="36" customHeight="1" x14ac:dyDescent="0.2">
      <c r="A74" s="25" t="s">
        <v>127</v>
      </c>
      <c r="B74" s="26" t="s">
        <v>128</v>
      </c>
      <c r="C74" s="44"/>
      <c r="D74" s="27"/>
      <c r="E74" s="17">
        <f>SUM(E75:E81)</f>
        <v>0</v>
      </c>
    </row>
    <row r="75" spans="1:5" ht="25.5" x14ac:dyDescent="0.2">
      <c r="A75" s="28" t="s">
        <v>129</v>
      </c>
      <c r="B75" s="29" t="s">
        <v>136</v>
      </c>
      <c r="C75" s="45">
        <v>25</v>
      </c>
      <c r="D75" s="30" t="s">
        <v>47</v>
      </c>
      <c r="E75" s="62"/>
    </row>
    <row r="76" spans="1:5" s="15" customFormat="1" ht="20.100000000000001" customHeight="1" x14ac:dyDescent="0.2">
      <c r="A76" s="28" t="s">
        <v>130</v>
      </c>
      <c r="B76" s="29" t="s">
        <v>137</v>
      </c>
      <c r="C76" s="45">
        <v>25</v>
      </c>
      <c r="D76" s="30" t="s">
        <v>47</v>
      </c>
      <c r="E76" s="59"/>
    </row>
    <row r="77" spans="1:5" ht="20.100000000000001" customHeight="1" x14ac:dyDescent="0.2">
      <c r="A77" s="28" t="s">
        <v>131</v>
      </c>
      <c r="B77" s="29" t="s">
        <v>138</v>
      </c>
      <c r="C77" s="45">
        <v>25</v>
      </c>
      <c r="D77" s="30" t="s">
        <v>54</v>
      </c>
      <c r="E77" s="59"/>
    </row>
    <row r="78" spans="1:5" ht="20.100000000000001" customHeight="1" x14ac:dyDescent="0.2">
      <c r="A78" s="28" t="s">
        <v>132</v>
      </c>
      <c r="B78" s="29" t="s">
        <v>139</v>
      </c>
      <c r="C78" s="45">
        <v>25</v>
      </c>
      <c r="D78" s="30" t="s">
        <v>54</v>
      </c>
      <c r="E78" s="59"/>
    </row>
    <row r="79" spans="1:5" ht="25.5" x14ac:dyDescent="0.2">
      <c r="A79" s="28" t="s">
        <v>133</v>
      </c>
      <c r="B79" s="29" t="s">
        <v>140</v>
      </c>
      <c r="C79" s="45">
        <v>25</v>
      </c>
      <c r="D79" s="30" t="s">
        <v>54</v>
      </c>
      <c r="E79" s="59"/>
    </row>
    <row r="80" spans="1:5" ht="20.100000000000001" customHeight="1" x14ac:dyDescent="0.2">
      <c r="A80" s="28" t="s">
        <v>134</v>
      </c>
      <c r="B80" s="29" t="s">
        <v>141</v>
      </c>
      <c r="C80" s="45">
        <v>5</v>
      </c>
      <c r="D80" s="30" t="s">
        <v>53</v>
      </c>
      <c r="E80" s="59"/>
    </row>
    <row r="81" spans="1:5" s="15" customFormat="1" ht="20.100000000000001" customHeight="1" x14ac:dyDescent="0.2">
      <c r="A81" s="28" t="s">
        <v>135</v>
      </c>
      <c r="B81" s="29" t="s">
        <v>142</v>
      </c>
      <c r="C81" s="45">
        <v>25</v>
      </c>
      <c r="D81" s="30" t="s">
        <v>53</v>
      </c>
      <c r="E81" s="59"/>
    </row>
  </sheetData>
  <sheetProtection selectLockedCells="1"/>
  <mergeCells count="7">
    <mergeCell ref="C1:D1"/>
    <mergeCell ref="A21:E21"/>
    <mergeCell ref="A49:E49"/>
    <mergeCell ref="A54:E54"/>
    <mergeCell ref="A32:E32"/>
    <mergeCell ref="A25:E25"/>
    <mergeCell ref="A16:E16"/>
  </mergeCells>
  <phoneticPr fontId="2" type="noConversion"/>
  <printOptions horizontalCentered="1"/>
  <pageMargins left="0.23622047244094491" right="0.23622047244094491" top="0.55118110236220474" bottom="0.43307086614173229" header="0.23622047244094491" footer="0.23622047244094491"/>
  <pageSetup paperSize="9" fitToHeight="0" orientation="portrait" r:id="rId1"/>
  <headerFooter>
    <oddFooter xml:space="preserve">&amp;L&amp;D&amp;RAuditeur : </oddFooter>
  </headerFooter>
  <rowBreaks count="2" manualBreakCount="2">
    <brk id="30" max="16383" man="1"/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C0120-DFBF-4F94-9EE7-2C8C591081B3}">
  <sheetPr>
    <pageSetUpPr fitToPage="1"/>
  </sheetPr>
  <dimension ref="A1:E60"/>
  <sheetViews>
    <sheetView topLeftCell="A44" zoomScaleNormal="100" workbookViewId="0">
      <selection activeCell="E56" sqref="E56:E60"/>
    </sheetView>
  </sheetViews>
  <sheetFormatPr baseColWidth="10" defaultRowHeight="12.75" x14ac:dyDescent="0.2"/>
  <cols>
    <col min="1" max="1" width="6.42578125" style="14" customWidth="1"/>
    <col min="2" max="2" width="61.85546875" style="14" customWidth="1"/>
    <col min="3" max="3" width="8" style="49" customWidth="1"/>
    <col min="4" max="4" width="8" style="21" customWidth="1"/>
    <col min="5" max="5" width="16.85546875" style="65" customWidth="1"/>
    <col min="6" max="16384" width="11.42578125" style="14"/>
  </cols>
  <sheetData>
    <row r="1" spans="1:5" s="2" customFormat="1" ht="73.5" customHeight="1" x14ac:dyDescent="0.2">
      <c r="A1" s="1"/>
      <c r="B1" s="1" t="s">
        <v>0</v>
      </c>
      <c r="C1" s="94" t="s">
        <v>627</v>
      </c>
      <c r="D1" s="95"/>
      <c r="E1" s="3" t="s">
        <v>634</v>
      </c>
    </row>
    <row r="2" spans="1:5" s="16" customFormat="1" ht="45" customHeight="1" x14ac:dyDescent="0.2">
      <c r="A2" s="19">
        <v>2</v>
      </c>
      <c r="B2" s="23" t="s">
        <v>168</v>
      </c>
      <c r="C2" s="22"/>
      <c r="D2" s="24"/>
      <c r="E2" s="22">
        <f>SUM(E3,E14,E55)</f>
        <v>0</v>
      </c>
    </row>
    <row r="3" spans="1:5" s="18" customFormat="1" ht="36" customHeight="1" x14ac:dyDescent="0.2">
      <c r="A3" s="25" t="s">
        <v>169</v>
      </c>
      <c r="B3" s="26" t="s">
        <v>170</v>
      </c>
      <c r="C3" s="44"/>
      <c r="D3" s="27"/>
      <c r="E3" s="17">
        <f>SUM(E6:E13,E4)</f>
        <v>0</v>
      </c>
    </row>
    <row r="4" spans="1:5" s="15" customFormat="1" ht="34.5" customHeight="1" x14ac:dyDescent="0.2">
      <c r="A4" s="28" t="s">
        <v>171</v>
      </c>
      <c r="B4" s="29" t="s">
        <v>181</v>
      </c>
      <c r="C4" s="45">
        <v>25</v>
      </c>
      <c r="D4" s="30" t="s">
        <v>53</v>
      </c>
      <c r="E4" s="59"/>
    </row>
    <row r="5" spans="1:5" ht="21.95" customHeight="1" x14ac:dyDescent="0.2">
      <c r="A5" s="96" t="s">
        <v>180</v>
      </c>
      <c r="B5" s="96" t="s">
        <v>49</v>
      </c>
      <c r="C5" s="96" t="s">
        <v>52</v>
      </c>
      <c r="D5" s="96" t="s">
        <v>53</v>
      </c>
      <c r="E5" s="96"/>
    </row>
    <row r="6" spans="1:5" s="15" customFormat="1" ht="20.100000000000001" customHeight="1" x14ac:dyDescent="0.2">
      <c r="A6" s="28" t="s">
        <v>172</v>
      </c>
      <c r="B6" s="29" t="s">
        <v>582</v>
      </c>
      <c r="C6" s="45">
        <v>5</v>
      </c>
      <c r="D6" s="30" t="s">
        <v>53</v>
      </c>
      <c r="E6" s="59"/>
    </row>
    <row r="7" spans="1:5" s="15" customFormat="1" ht="20.100000000000001" customHeight="1" x14ac:dyDescent="0.2">
      <c r="A7" s="28" t="s">
        <v>173</v>
      </c>
      <c r="B7" s="29" t="s">
        <v>583</v>
      </c>
      <c r="C7" s="45">
        <v>5</v>
      </c>
      <c r="D7" s="30" t="s">
        <v>53</v>
      </c>
      <c r="E7" s="59"/>
    </row>
    <row r="8" spans="1:5" ht="20.100000000000001" customHeight="1" x14ac:dyDescent="0.2">
      <c r="A8" s="31" t="s">
        <v>174</v>
      </c>
      <c r="B8" s="32" t="s">
        <v>584</v>
      </c>
      <c r="C8" s="46">
        <v>5</v>
      </c>
      <c r="D8" s="33" t="s">
        <v>53</v>
      </c>
      <c r="E8" s="59"/>
    </row>
    <row r="9" spans="1:5" ht="20.100000000000001" customHeight="1" x14ac:dyDescent="0.2">
      <c r="A9" s="28" t="s">
        <v>175</v>
      </c>
      <c r="B9" s="32" t="s">
        <v>586</v>
      </c>
      <c r="C9" s="45">
        <v>5</v>
      </c>
      <c r="D9" s="30" t="s">
        <v>53</v>
      </c>
      <c r="E9" s="59"/>
    </row>
    <row r="10" spans="1:5" s="15" customFormat="1" ht="20.100000000000001" customHeight="1" x14ac:dyDescent="0.2">
      <c r="A10" s="28" t="s">
        <v>176</v>
      </c>
      <c r="B10" s="29" t="s">
        <v>585</v>
      </c>
      <c r="C10" s="45">
        <v>5</v>
      </c>
      <c r="D10" s="30" t="s">
        <v>53</v>
      </c>
      <c r="E10" s="59"/>
    </row>
    <row r="11" spans="1:5" s="15" customFormat="1" ht="20.100000000000001" customHeight="1" x14ac:dyDescent="0.2">
      <c r="A11" s="28" t="s">
        <v>177</v>
      </c>
      <c r="B11" s="29" t="s">
        <v>182</v>
      </c>
      <c r="C11" s="45">
        <v>50</v>
      </c>
      <c r="D11" s="30" t="s">
        <v>47</v>
      </c>
      <c r="E11" s="59"/>
    </row>
    <row r="12" spans="1:5" s="15" customFormat="1" ht="25.5" x14ac:dyDescent="0.2">
      <c r="A12" s="31" t="s">
        <v>178</v>
      </c>
      <c r="B12" s="32" t="s">
        <v>183</v>
      </c>
      <c r="C12" s="46">
        <v>25</v>
      </c>
      <c r="D12" s="33" t="s">
        <v>54</v>
      </c>
      <c r="E12" s="59"/>
    </row>
    <row r="13" spans="1:5" ht="20.100000000000001" customHeight="1" x14ac:dyDescent="0.2">
      <c r="A13" s="31" t="s">
        <v>179</v>
      </c>
      <c r="B13" s="32" t="s">
        <v>184</v>
      </c>
      <c r="C13" s="46">
        <v>25</v>
      </c>
      <c r="D13" s="33" t="s">
        <v>54</v>
      </c>
      <c r="E13" s="60"/>
    </row>
    <row r="14" spans="1:5" s="18" customFormat="1" ht="36" customHeight="1" x14ac:dyDescent="0.2">
      <c r="A14" s="25" t="s">
        <v>185</v>
      </c>
      <c r="B14" s="26" t="s">
        <v>186</v>
      </c>
      <c r="C14" s="44"/>
      <c r="D14" s="27"/>
      <c r="E14" s="20">
        <f>SUM(E15,E27,E43)</f>
        <v>0</v>
      </c>
    </row>
    <row r="15" spans="1:5" s="18" customFormat="1" ht="24.95" customHeight="1" x14ac:dyDescent="0.2">
      <c r="A15" s="42" t="s">
        <v>188</v>
      </c>
      <c r="B15" s="43" t="s">
        <v>187</v>
      </c>
      <c r="C15" s="45"/>
      <c r="D15" s="30"/>
      <c r="E15" s="12">
        <f>SUM(E23:E26,E18:E21,E16)</f>
        <v>0</v>
      </c>
    </row>
    <row r="16" spans="1:5" ht="25.5" x14ac:dyDescent="0.2">
      <c r="A16" s="34" t="s">
        <v>189</v>
      </c>
      <c r="B16" s="35" t="s">
        <v>190</v>
      </c>
      <c r="C16" s="47">
        <v>25</v>
      </c>
      <c r="D16" s="36" t="s">
        <v>53</v>
      </c>
      <c r="E16" s="61"/>
    </row>
    <row r="17" spans="1:5" s="18" customFormat="1" ht="21.95" customHeight="1" x14ac:dyDescent="0.2">
      <c r="A17" s="96" t="s">
        <v>191</v>
      </c>
      <c r="B17" s="96" t="s">
        <v>19</v>
      </c>
      <c r="C17" s="96"/>
      <c r="D17" s="96"/>
      <c r="E17" s="96" t="e">
        <f>IF(#REF!="X",20,0)</f>
        <v>#REF!</v>
      </c>
    </row>
    <row r="18" spans="1:5" ht="20.100000000000001" customHeight="1" x14ac:dyDescent="0.2">
      <c r="A18" s="31" t="s">
        <v>193</v>
      </c>
      <c r="B18" s="32" t="s">
        <v>587</v>
      </c>
      <c r="C18" s="46">
        <v>5</v>
      </c>
      <c r="D18" s="33" t="s">
        <v>53</v>
      </c>
      <c r="E18" s="60"/>
    </row>
    <row r="19" spans="1:5" ht="20.100000000000001" customHeight="1" x14ac:dyDescent="0.2">
      <c r="A19" s="31" t="s">
        <v>194</v>
      </c>
      <c r="B19" s="32" t="s">
        <v>588</v>
      </c>
      <c r="C19" s="46">
        <v>5</v>
      </c>
      <c r="D19" s="33" t="s">
        <v>53</v>
      </c>
      <c r="E19" s="60"/>
    </row>
    <row r="20" spans="1:5" ht="20.100000000000001" customHeight="1" x14ac:dyDescent="0.2">
      <c r="A20" s="31" t="s">
        <v>195</v>
      </c>
      <c r="B20" s="32" t="s">
        <v>589</v>
      </c>
      <c r="C20" s="46">
        <v>5</v>
      </c>
      <c r="D20" s="33" t="s">
        <v>53</v>
      </c>
      <c r="E20" s="60"/>
    </row>
    <row r="21" spans="1:5" ht="20.100000000000001" customHeight="1" x14ac:dyDescent="0.2">
      <c r="A21" s="31" t="s">
        <v>196</v>
      </c>
      <c r="B21" s="32" t="s">
        <v>192</v>
      </c>
      <c r="C21" s="46">
        <v>10</v>
      </c>
      <c r="D21" s="33" t="s">
        <v>53</v>
      </c>
      <c r="E21" s="60"/>
    </row>
    <row r="22" spans="1:5" s="18" customFormat="1" ht="27.75" customHeight="1" x14ac:dyDescent="0.2">
      <c r="A22" s="96" t="s">
        <v>197</v>
      </c>
      <c r="B22" s="96" t="s">
        <v>19</v>
      </c>
      <c r="C22" s="96"/>
      <c r="D22" s="96"/>
      <c r="E22" s="96" t="e">
        <f>IF(#REF!="X",20,0)</f>
        <v>#REF!</v>
      </c>
    </row>
    <row r="23" spans="1:5" ht="20.100000000000001" customHeight="1" x14ac:dyDescent="0.2">
      <c r="A23" s="31" t="s">
        <v>198</v>
      </c>
      <c r="B23" s="32" t="s">
        <v>590</v>
      </c>
      <c r="C23" s="46">
        <v>5</v>
      </c>
      <c r="D23" s="33" t="s">
        <v>53</v>
      </c>
      <c r="E23" s="60"/>
    </row>
    <row r="24" spans="1:5" ht="20.100000000000001" customHeight="1" x14ac:dyDescent="0.2">
      <c r="A24" s="31" t="s">
        <v>199</v>
      </c>
      <c r="B24" s="32" t="s">
        <v>591</v>
      </c>
      <c r="C24" s="46">
        <v>5</v>
      </c>
      <c r="D24" s="33" t="s">
        <v>53</v>
      </c>
      <c r="E24" s="60"/>
    </row>
    <row r="25" spans="1:5" ht="20.100000000000001" customHeight="1" x14ac:dyDescent="0.2">
      <c r="A25" s="31" t="s">
        <v>200</v>
      </c>
      <c r="B25" s="32" t="s">
        <v>592</v>
      </c>
      <c r="C25" s="46">
        <v>5</v>
      </c>
      <c r="D25" s="33" t="s">
        <v>53</v>
      </c>
      <c r="E25" s="60"/>
    </row>
    <row r="26" spans="1:5" s="15" customFormat="1" ht="20.100000000000001" customHeight="1" x14ac:dyDescent="0.2">
      <c r="A26" s="28" t="s">
        <v>201</v>
      </c>
      <c r="B26" s="29" t="s">
        <v>593</v>
      </c>
      <c r="C26" s="45">
        <v>5</v>
      </c>
      <c r="D26" s="30" t="s">
        <v>53</v>
      </c>
      <c r="E26" s="59"/>
    </row>
    <row r="27" spans="1:5" s="15" customFormat="1" ht="24.95" customHeight="1" x14ac:dyDescent="0.2">
      <c r="A27" s="42" t="s">
        <v>203</v>
      </c>
      <c r="B27" s="43" t="s">
        <v>202</v>
      </c>
      <c r="C27" s="45"/>
      <c r="D27" s="30"/>
      <c r="E27" s="12">
        <f>SUM(E35:E42,E30:E33,E28)</f>
        <v>0</v>
      </c>
    </row>
    <row r="28" spans="1:5" ht="20.100000000000001" customHeight="1" x14ac:dyDescent="0.2">
      <c r="A28" s="28" t="s">
        <v>204</v>
      </c>
      <c r="B28" s="29" t="s">
        <v>205</v>
      </c>
      <c r="C28" s="45">
        <v>25</v>
      </c>
      <c r="D28" s="30" t="s">
        <v>47</v>
      </c>
      <c r="E28" s="62"/>
    </row>
    <row r="29" spans="1:5" s="15" customFormat="1" ht="21.95" customHeight="1" x14ac:dyDescent="0.2">
      <c r="A29" s="96" t="s">
        <v>206</v>
      </c>
      <c r="B29" s="96" t="s">
        <v>80</v>
      </c>
      <c r="C29" s="96" t="s">
        <v>52</v>
      </c>
      <c r="D29" s="96" t="s">
        <v>53</v>
      </c>
      <c r="E29" s="96"/>
    </row>
    <row r="30" spans="1:5" s="15" customFormat="1" ht="20.100000000000001" customHeight="1" x14ac:dyDescent="0.2">
      <c r="A30" s="28" t="s">
        <v>207</v>
      </c>
      <c r="B30" s="29" t="s">
        <v>594</v>
      </c>
      <c r="C30" s="45">
        <v>25</v>
      </c>
      <c r="D30" s="30" t="s">
        <v>53</v>
      </c>
      <c r="E30" s="59"/>
    </row>
    <row r="31" spans="1:5" s="15" customFormat="1" ht="25.5" x14ac:dyDescent="0.2">
      <c r="A31" s="28" t="s">
        <v>208</v>
      </c>
      <c r="B31" s="29" t="s">
        <v>595</v>
      </c>
      <c r="C31" s="45">
        <v>25</v>
      </c>
      <c r="D31" s="30" t="s">
        <v>53</v>
      </c>
      <c r="E31" s="59"/>
    </row>
    <row r="32" spans="1:5" s="15" customFormat="1" ht="20.100000000000001" customHeight="1" x14ac:dyDescent="0.2">
      <c r="A32" s="37" t="s">
        <v>209</v>
      </c>
      <c r="B32" s="38" t="s">
        <v>596</v>
      </c>
      <c r="C32" s="48">
        <v>25</v>
      </c>
      <c r="D32" s="39" t="s">
        <v>53</v>
      </c>
      <c r="E32" s="59"/>
    </row>
    <row r="33" spans="1:5" s="15" customFormat="1" ht="25.5" x14ac:dyDescent="0.2">
      <c r="A33" s="28" t="s">
        <v>210</v>
      </c>
      <c r="B33" s="29" t="s">
        <v>597</v>
      </c>
      <c r="C33" s="45">
        <v>25</v>
      </c>
      <c r="D33" s="30" t="s">
        <v>53</v>
      </c>
      <c r="E33" s="59"/>
    </row>
    <row r="34" spans="1:5" s="15" customFormat="1" ht="21.95" customHeight="1" x14ac:dyDescent="0.2">
      <c r="A34" s="96" t="s">
        <v>211</v>
      </c>
      <c r="B34" s="96" t="s">
        <v>84</v>
      </c>
      <c r="C34" s="96" t="s">
        <v>46</v>
      </c>
      <c r="D34" s="96" t="s">
        <v>53</v>
      </c>
      <c r="E34" s="96"/>
    </row>
    <row r="35" spans="1:5" s="15" customFormat="1" ht="20.100000000000001" customHeight="1" x14ac:dyDescent="0.2">
      <c r="A35" s="28" t="s">
        <v>212</v>
      </c>
      <c r="B35" s="29" t="s">
        <v>598</v>
      </c>
      <c r="C35" s="45">
        <v>50</v>
      </c>
      <c r="D35" s="30" t="s">
        <v>54</v>
      </c>
      <c r="E35" s="59"/>
    </row>
    <row r="36" spans="1:5" s="15" customFormat="1" ht="20.100000000000001" customHeight="1" x14ac:dyDescent="0.2">
      <c r="A36" s="28" t="s">
        <v>213</v>
      </c>
      <c r="B36" s="29" t="s">
        <v>599</v>
      </c>
      <c r="C36" s="45">
        <v>5</v>
      </c>
      <c r="D36" s="30" t="s">
        <v>53</v>
      </c>
      <c r="E36" s="59"/>
    </row>
    <row r="37" spans="1:5" s="15" customFormat="1" ht="20.100000000000001" customHeight="1" x14ac:dyDescent="0.2">
      <c r="A37" s="28" t="s">
        <v>214</v>
      </c>
      <c r="B37" s="29" t="s">
        <v>600</v>
      </c>
      <c r="C37" s="45">
        <v>25</v>
      </c>
      <c r="D37" s="30" t="s">
        <v>53</v>
      </c>
      <c r="E37" s="59"/>
    </row>
    <row r="38" spans="1:5" s="15" customFormat="1" ht="25.5" x14ac:dyDescent="0.2">
      <c r="A38" s="31" t="s">
        <v>215</v>
      </c>
      <c r="B38" s="32" t="s">
        <v>601</v>
      </c>
      <c r="C38" s="46">
        <v>25</v>
      </c>
      <c r="D38" s="33" t="s">
        <v>53</v>
      </c>
      <c r="E38" s="60"/>
    </row>
    <row r="39" spans="1:5" s="15" customFormat="1" ht="20.100000000000001" customHeight="1" x14ac:dyDescent="0.2">
      <c r="A39" s="31" t="s">
        <v>216</v>
      </c>
      <c r="B39" s="32" t="s">
        <v>602</v>
      </c>
      <c r="C39" s="46">
        <v>25</v>
      </c>
      <c r="D39" s="33" t="s">
        <v>53</v>
      </c>
      <c r="E39" s="60"/>
    </row>
    <row r="40" spans="1:5" s="15" customFormat="1" ht="25.5" x14ac:dyDescent="0.2">
      <c r="A40" s="31" t="s">
        <v>217</v>
      </c>
      <c r="B40" s="32" t="s">
        <v>220</v>
      </c>
      <c r="C40" s="46">
        <v>25</v>
      </c>
      <c r="D40" s="33" t="s">
        <v>47</v>
      </c>
      <c r="E40" s="60"/>
    </row>
    <row r="41" spans="1:5" s="15" customFormat="1" ht="25.5" x14ac:dyDescent="0.2">
      <c r="A41" s="31" t="s">
        <v>218</v>
      </c>
      <c r="B41" s="32" t="s">
        <v>221</v>
      </c>
      <c r="C41" s="46">
        <v>25</v>
      </c>
      <c r="D41" s="33" t="s">
        <v>47</v>
      </c>
      <c r="E41" s="60"/>
    </row>
    <row r="42" spans="1:5" s="15" customFormat="1" ht="25.5" x14ac:dyDescent="0.2">
      <c r="A42" s="28" t="s">
        <v>219</v>
      </c>
      <c r="B42" s="29" t="s">
        <v>222</v>
      </c>
      <c r="C42" s="45">
        <v>25</v>
      </c>
      <c r="D42" s="30" t="s">
        <v>47</v>
      </c>
      <c r="E42" s="60"/>
    </row>
    <row r="43" spans="1:5" s="18" customFormat="1" ht="24.95" customHeight="1" x14ac:dyDescent="0.2">
      <c r="A43" s="42" t="s">
        <v>223</v>
      </c>
      <c r="B43" s="43" t="s">
        <v>224</v>
      </c>
      <c r="C43" s="45"/>
      <c r="D43" s="30"/>
      <c r="E43" s="12">
        <f>SUM(E44:E54)</f>
        <v>0</v>
      </c>
    </row>
    <row r="44" spans="1:5" ht="51" x14ac:dyDescent="0.2">
      <c r="A44" s="31" t="s">
        <v>225</v>
      </c>
      <c r="B44" s="32" t="s">
        <v>237</v>
      </c>
      <c r="C44" s="46">
        <v>25</v>
      </c>
      <c r="D44" s="33" t="s">
        <v>47</v>
      </c>
      <c r="E44" s="60"/>
    </row>
    <row r="45" spans="1:5" ht="38.25" x14ac:dyDescent="0.2">
      <c r="A45" s="31" t="s">
        <v>226</v>
      </c>
      <c r="B45" s="32" t="s">
        <v>238</v>
      </c>
      <c r="C45" s="46">
        <v>25</v>
      </c>
      <c r="D45" s="33" t="s">
        <v>47</v>
      </c>
      <c r="E45" s="60"/>
    </row>
    <row r="46" spans="1:5" ht="25.5" x14ac:dyDescent="0.2">
      <c r="A46" s="31" t="s">
        <v>227</v>
      </c>
      <c r="B46" s="32" t="s">
        <v>239</v>
      </c>
      <c r="C46" s="46">
        <v>25</v>
      </c>
      <c r="D46" s="33" t="s">
        <v>53</v>
      </c>
      <c r="E46" s="60"/>
    </row>
    <row r="47" spans="1:5" ht="25.5" x14ac:dyDescent="0.2">
      <c r="A47" s="31" t="s">
        <v>228</v>
      </c>
      <c r="B47" s="32" t="s">
        <v>236</v>
      </c>
      <c r="C47" s="46">
        <v>25</v>
      </c>
      <c r="D47" s="33" t="s">
        <v>47</v>
      </c>
      <c r="E47" s="60"/>
    </row>
    <row r="48" spans="1:5" ht="25.5" x14ac:dyDescent="0.2">
      <c r="A48" s="31" t="s">
        <v>229</v>
      </c>
      <c r="B48" s="32" t="s">
        <v>240</v>
      </c>
      <c r="C48" s="46">
        <v>25</v>
      </c>
      <c r="D48" s="33" t="s">
        <v>54</v>
      </c>
      <c r="E48" s="60"/>
    </row>
    <row r="49" spans="1:5" ht="25.5" x14ac:dyDescent="0.2">
      <c r="A49" s="31" t="s">
        <v>230</v>
      </c>
      <c r="B49" s="32" t="s">
        <v>246</v>
      </c>
      <c r="C49" s="46">
        <v>25</v>
      </c>
      <c r="D49" s="33" t="s">
        <v>53</v>
      </c>
      <c r="E49" s="60"/>
    </row>
    <row r="50" spans="1:5" ht="25.5" x14ac:dyDescent="0.2">
      <c r="A50" s="31" t="s">
        <v>231</v>
      </c>
      <c r="B50" s="32" t="s">
        <v>241</v>
      </c>
      <c r="C50" s="46">
        <v>25</v>
      </c>
      <c r="D50" s="33" t="s">
        <v>53</v>
      </c>
      <c r="E50" s="60"/>
    </row>
    <row r="51" spans="1:5" x14ac:dyDescent="0.2">
      <c r="A51" s="31" t="s">
        <v>232</v>
      </c>
      <c r="B51" s="32" t="s">
        <v>242</v>
      </c>
      <c r="C51" s="46">
        <v>25</v>
      </c>
      <c r="D51" s="33" t="s">
        <v>53</v>
      </c>
      <c r="E51" s="60"/>
    </row>
    <row r="52" spans="1:5" s="15" customFormat="1" ht="25.5" x14ac:dyDescent="0.2">
      <c r="A52" s="31" t="s">
        <v>233</v>
      </c>
      <c r="B52" s="32" t="s">
        <v>243</v>
      </c>
      <c r="C52" s="46">
        <v>25</v>
      </c>
      <c r="D52" s="33" t="s">
        <v>47</v>
      </c>
      <c r="E52" s="60"/>
    </row>
    <row r="53" spans="1:5" s="15" customFormat="1" ht="25.5" x14ac:dyDescent="0.2">
      <c r="A53" s="28" t="s">
        <v>234</v>
      </c>
      <c r="B53" s="32" t="s">
        <v>244</v>
      </c>
      <c r="C53" s="45">
        <v>25</v>
      </c>
      <c r="D53" s="30" t="s">
        <v>47</v>
      </c>
      <c r="E53" s="59"/>
    </row>
    <row r="54" spans="1:5" s="15" customFormat="1" ht="20.100000000000001" customHeight="1" x14ac:dyDescent="0.2">
      <c r="A54" s="31" t="s">
        <v>235</v>
      </c>
      <c r="B54" s="29" t="s">
        <v>245</v>
      </c>
      <c r="C54" s="46">
        <v>25</v>
      </c>
      <c r="D54" s="33" t="s">
        <v>54</v>
      </c>
      <c r="E54" s="59"/>
    </row>
    <row r="55" spans="1:5" s="18" customFormat="1" ht="36" customHeight="1" x14ac:dyDescent="0.2">
      <c r="A55" s="25" t="s">
        <v>247</v>
      </c>
      <c r="B55" s="26" t="s">
        <v>248</v>
      </c>
      <c r="C55" s="44"/>
      <c r="D55" s="27"/>
      <c r="E55" s="17">
        <f>SUM(E56:E60)</f>
        <v>0</v>
      </c>
    </row>
    <row r="56" spans="1:5" ht="20.100000000000001" customHeight="1" x14ac:dyDescent="0.2">
      <c r="A56" s="28" t="s">
        <v>249</v>
      </c>
      <c r="B56" s="29" t="s">
        <v>254</v>
      </c>
      <c r="C56" s="45">
        <v>50</v>
      </c>
      <c r="D56" s="30" t="s">
        <v>47</v>
      </c>
      <c r="E56" s="59"/>
    </row>
    <row r="57" spans="1:5" s="15" customFormat="1" ht="20.100000000000001" customHeight="1" x14ac:dyDescent="0.2">
      <c r="A57" s="34" t="s">
        <v>250</v>
      </c>
      <c r="B57" s="35" t="s">
        <v>255</v>
      </c>
      <c r="C57" s="47">
        <v>50</v>
      </c>
      <c r="D57" s="36" t="s">
        <v>47</v>
      </c>
      <c r="E57" s="63"/>
    </row>
    <row r="58" spans="1:5" s="15" customFormat="1" ht="25.5" x14ac:dyDescent="0.2">
      <c r="A58" s="28" t="s">
        <v>251</v>
      </c>
      <c r="B58" s="29" t="s">
        <v>256</v>
      </c>
      <c r="C58" s="45">
        <v>25</v>
      </c>
      <c r="D58" s="30" t="s">
        <v>47</v>
      </c>
      <c r="E58" s="59"/>
    </row>
    <row r="59" spans="1:5" s="15" customFormat="1" ht="25.5" x14ac:dyDescent="0.2">
      <c r="A59" s="34" t="s">
        <v>252</v>
      </c>
      <c r="B59" s="29" t="s">
        <v>257</v>
      </c>
      <c r="C59" s="47">
        <v>25</v>
      </c>
      <c r="D59" s="36" t="s">
        <v>47</v>
      </c>
      <c r="E59" s="64"/>
    </row>
    <row r="60" spans="1:5" s="15" customFormat="1" ht="20.100000000000001" customHeight="1" x14ac:dyDescent="0.2">
      <c r="A60" s="28" t="s">
        <v>253</v>
      </c>
      <c r="B60" s="29" t="s">
        <v>245</v>
      </c>
      <c r="C60" s="45">
        <v>25</v>
      </c>
      <c r="D60" s="30" t="s">
        <v>47</v>
      </c>
      <c r="E60" s="59"/>
    </row>
  </sheetData>
  <sheetProtection selectLockedCells="1"/>
  <mergeCells count="6">
    <mergeCell ref="C1:D1"/>
    <mergeCell ref="A5:E5"/>
    <mergeCell ref="A29:E29"/>
    <mergeCell ref="A34:E34"/>
    <mergeCell ref="A17:E17"/>
    <mergeCell ref="A22:E22"/>
  </mergeCells>
  <pageMargins left="0.23622047244094491" right="0.23622047244094491" top="0.55118110236220474" bottom="0.55118110236220474" header="0.27559055118110237" footer="0.23622047244094491"/>
  <pageSetup paperSize="9" fitToHeight="0" orientation="portrait" r:id="rId1"/>
  <headerFooter>
    <oddFooter xml:space="preserve">&amp;L&amp;D&amp;RAuditeur : </oddFooter>
  </headerFooter>
  <rowBreaks count="2" manualBreakCount="2">
    <brk id="31" max="4" man="1"/>
    <brk id="54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00FDD-6F08-4DD9-8BAF-EB648697FC83}">
  <sheetPr>
    <pageSetUpPr fitToPage="1"/>
  </sheetPr>
  <dimension ref="A1:E64"/>
  <sheetViews>
    <sheetView topLeftCell="A45" zoomScaleNormal="100" workbookViewId="0">
      <selection activeCell="E58" sqref="E58:E64"/>
    </sheetView>
  </sheetViews>
  <sheetFormatPr baseColWidth="10" defaultRowHeight="12.75" x14ac:dyDescent="0.2"/>
  <cols>
    <col min="1" max="1" width="6.42578125" style="14" customWidth="1"/>
    <col min="2" max="2" width="61.85546875" style="14" customWidth="1"/>
    <col min="3" max="3" width="8" style="49" customWidth="1"/>
    <col min="4" max="4" width="8" style="21" customWidth="1"/>
    <col min="5" max="5" width="17.28515625" style="65" customWidth="1"/>
    <col min="6" max="16384" width="11.42578125" style="14"/>
  </cols>
  <sheetData>
    <row r="1" spans="1:5" s="2" customFormat="1" ht="63" customHeight="1" x14ac:dyDescent="0.2">
      <c r="A1" s="1"/>
      <c r="B1" s="1" t="s">
        <v>0</v>
      </c>
      <c r="C1" s="94" t="s">
        <v>627</v>
      </c>
      <c r="D1" s="95"/>
      <c r="E1" s="3" t="s">
        <v>634</v>
      </c>
    </row>
    <row r="2" spans="1:5" s="16" customFormat="1" ht="45" customHeight="1" x14ac:dyDescent="0.2">
      <c r="A2" s="19">
        <v>3</v>
      </c>
      <c r="B2" s="23" t="s">
        <v>260</v>
      </c>
      <c r="C2" s="22"/>
      <c r="D2" s="24"/>
      <c r="E2" s="22">
        <f>SUM(E3,E12,E34,E57)</f>
        <v>0</v>
      </c>
    </row>
    <row r="3" spans="1:5" s="18" customFormat="1" ht="36" customHeight="1" x14ac:dyDescent="0.2">
      <c r="A3" s="25" t="s">
        <v>261</v>
      </c>
      <c r="B3" s="26" t="s">
        <v>262</v>
      </c>
      <c r="C3" s="44"/>
      <c r="D3" s="27"/>
      <c r="E3" s="17">
        <f>SUM(E4:E11)</f>
        <v>0</v>
      </c>
    </row>
    <row r="4" spans="1:5" s="15" customFormat="1" ht="20.100000000000001" customHeight="1" x14ac:dyDescent="0.2">
      <c r="A4" s="28" t="s">
        <v>263</v>
      </c>
      <c r="B4" s="29" t="s">
        <v>271</v>
      </c>
      <c r="C4" s="45">
        <v>5</v>
      </c>
      <c r="D4" s="30" t="s">
        <v>53</v>
      </c>
      <c r="E4" s="59"/>
    </row>
    <row r="5" spans="1:5" s="15" customFormat="1" ht="20.100000000000001" customHeight="1" x14ac:dyDescent="0.2">
      <c r="A5" s="28" t="s">
        <v>264</v>
      </c>
      <c r="B5" s="29" t="s">
        <v>272</v>
      </c>
      <c r="C5" s="45">
        <v>25</v>
      </c>
      <c r="D5" s="30" t="s">
        <v>47</v>
      </c>
      <c r="E5" s="59"/>
    </row>
    <row r="6" spans="1:5" s="15" customFormat="1" ht="25.5" x14ac:dyDescent="0.2">
      <c r="A6" s="28" t="s">
        <v>265</v>
      </c>
      <c r="B6" s="29" t="s">
        <v>273</v>
      </c>
      <c r="C6" s="45">
        <v>25</v>
      </c>
      <c r="D6" s="30" t="s">
        <v>47</v>
      </c>
      <c r="E6" s="59"/>
    </row>
    <row r="7" spans="1:5" ht="25.5" x14ac:dyDescent="0.2">
      <c r="A7" s="31" t="s">
        <v>266</v>
      </c>
      <c r="B7" s="32" t="s">
        <v>274</v>
      </c>
      <c r="C7" s="46">
        <v>25</v>
      </c>
      <c r="D7" s="33" t="s">
        <v>47</v>
      </c>
      <c r="E7" s="59"/>
    </row>
    <row r="8" spans="1:5" ht="25.5" x14ac:dyDescent="0.2">
      <c r="A8" s="28" t="s">
        <v>267</v>
      </c>
      <c r="B8" s="32" t="s">
        <v>275</v>
      </c>
      <c r="C8" s="45">
        <v>25</v>
      </c>
      <c r="D8" s="30" t="s">
        <v>47</v>
      </c>
      <c r="E8" s="59"/>
    </row>
    <row r="9" spans="1:5" s="15" customFormat="1" ht="25.5" x14ac:dyDescent="0.2">
      <c r="A9" s="28" t="s">
        <v>268</v>
      </c>
      <c r="B9" s="29" t="s">
        <v>276</v>
      </c>
      <c r="C9" s="45">
        <v>25</v>
      </c>
      <c r="D9" s="30" t="s">
        <v>54</v>
      </c>
      <c r="E9" s="59"/>
    </row>
    <row r="10" spans="1:5" s="15" customFormat="1" ht="25.5" x14ac:dyDescent="0.2">
      <c r="A10" s="28" t="s">
        <v>269</v>
      </c>
      <c r="B10" s="29" t="s">
        <v>277</v>
      </c>
      <c r="C10" s="45">
        <v>25</v>
      </c>
      <c r="D10" s="30" t="s">
        <v>54</v>
      </c>
      <c r="E10" s="59"/>
    </row>
    <row r="11" spans="1:5" s="15" customFormat="1" ht="25.5" x14ac:dyDescent="0.2">
      <c r="A11" s="31" t="s">
        <v>270</v>
      </c>
      <c r="B11" s="32" t="s">
        <v>278</v>
      </c>
      <c r="C11" s="46">
        <v>25</v>
      </c>
      <c r="D11" s="33" t="s">
        <v>54</v>
      </c>
      <c r="E11" s="59"/>
    </row>
    <row r="12" spans="1:5" s="18" customFormat="1" ht="36" customHeight="1" x14ac:dyDescent="0.2">
      <c r="A12" s="25" t="s">
        <v>279</v>
      </c>
      <c r="B12" s="26" t="s">
        <v>280</v>
      </c>
      <c r="C12" s="44"/>
      <c r="D12" s="27"/>
      <c r="E12" s="20">
        <f>SUM(E20:E33,E14:E18)</f>
        <v>0</v>
      </c>
    </row>
    <row r="13" spans="1:5" s="18" customFormat="1" ht="24.95" customHeight="1" x14ac:dyDescent="0.2">
      <c r="A13" s="96" t="s">
        <v>281</v>
      </c>
      <c r="B13" s="96" t="s">
        <v>187</v>
      </c>
      <c r="C13" s="96"/>
      <c r="D13" s="96"/>
      <c r="E13" s="96">
        <f>SUM(E20:E23,E15:E18,E14)</f>
        <v>0</v>
      </c>
    </row>
    <row r="14" spans="1:5" ht="20.100000000000001" customHeight="1" x14ac:dyDescent="0.2">
      <c r="A14" s="34" t="s">
        <v>282</v>
      </c>
      <c r="B14" s="35" t="s">
        <v>603</v>
      </c>
      <c r="C14" s="47">
        <v>5</v>
      </c>
      <c r="D14" s="36" t="s">
        <v>53</v>
      </c>
      <c r="E14" s="61"/>
    </row>
    <row r="15" spans="1:5" ht="20.100000000000001" customHeight="1" x14ac:dyDescent="0.2">
      <c r="A15" s="31" t="s">
        <v>283</v>
      </c>
      <c r="B15" s="32" t="s">
        <v>604</v>
      </c>
      <c r="C15" s="46">
        <v>5</v>
      </c>
      <c r="D15" s="33" t="s">
        <v>53</v>
      </c>
      <c r="E15" s="60"/>
    </row>
    <row r="16" spans="1:5" ht="20.100000000000001" customHeight="1" x14ac:dyDescent="0.2">
      <c r="A16" s="31" t="s">
        <v>284</v>
      </c>
      <c r="B16" s="32" t="s">
        <v>605</v>
      </c>
      <c r="C16" s="46">
        <v>5</v>
      </c>
      <c r="D16" s="33" t="s">
        <v>53</v>
      </c>
      <c r="E16" s="60"/>
    </row>
    <row r="17" spans="1:5" ht="20.100000000000001" customHeight="1" x14ac:dyDescent="0.2">
      <c r="A17" s="31" t="s">
        <v>285</v>
      </c>
      <c r="B17" s="32" t="s">
        <v>606</v>
      </c>
      <c r="C17" s="46">
        <v>5</v>
      </c>
      <c r="D17" s="33" t="s">
        <v>53</v>
      </c>
      <c r="E17" s="60"/>
    </row>
    <row r="18" spans="1:5" ht="25.5" x14ac:dyDescent="0.2">
      <c r="A18" s="31" t="s">
        <v>286</v>
      </c>
      <c r="B18" s="32" t="s">
        <v>607</v>
      </c>
      <c r="C18" s="46">
        <v>25</v>
      </c>
      <c r="D18" s="33" t="s">
        <v>47</v>
      </c>
      <c r="E18" s="60"/>
    </row>
    <row r="19" spans="1:5" s="18" customFormat="1" ht="27.75" customHeight="1" x14ac:dyDescent="0.2">
      <c r="A19" s="96" t="s">
        <v>287</v>
      </c>
      <c r="B19" s="96" t="s">
        <v>19</v>
      </c>
      <c r="C19" s="96"/>
      <c r="D19" s="96"/>
      <c r="E19" s="96" t="e">
        <f>IF(#REF!="X",20,0)</f>
        <v>#REF!</v>
      </c>
    </row>
    <row r="20" spans="1:5" ht="20.100000000000001" customHeight="1" x14ac:dyDescent="0.2">
      <c r="A20" s="31" t="s">
        <v>288</v>
      </c>
      <c r="B20" s="32" t="s">
        <v>608</v>
      </c>
      <c r="C20" s="46">
        <v>5</v>
      </c>
      <c r="D20" s="33" t="s">
        <v>53</v>
      </c>
      <c r="E20" s="60"/>
    </row>
    <row r="21" spans="1:5" ht="20.100000000000001" customHeight="1" x14ac:dyDescent="0.2">
      <c r="A21" s="31" t="s">
        <v>289</v>
      </c>
      <c r="B21" s="32" t="s">
        <v>609</v>
      </c>
      <c r="C21" s="46">
        <v>5</v>
      </c>
      <c r="D21" s="33" t="s">
        <v>53</v>
      </c>
      <c r="E21" s="60"/>
    </row>
    <row r="22" spans="1:5" ht="20.100000000000001" customHeight="1" x14ac:dyDescent="0.2">
      <c r="A22" s="31" t="s">
        <v>290</v>
      </c>
      <c r="B22" s="32" t="s">
        <v>610</v>
      </c>
      <c r="C22" s="46">
        <v>5</v>
      </c>
      <c r="D22" s="33" t="s">
        <v>53</v>
      </c>
      <c r="E22" s="60"/>
    </row>
    <row r="23" spans="1:5" s="15" customFormat="1" ht="20.100000000000001" customHeight="1" x14ac:dyDescent="0.2">
      <c r="A23" s="28" t="s">
        <v>291</v>
      </c>
      <c r="B23" s="29" t="s">
        <v>611</v>
      </c>
      <c r="C23" s="45">
        <v>5</v>
      </c>
      <c r="D23" s="30" t="s">
        <v>53</v>
      </c>
      <c r="E23" s="59"/>
    </row>
    <row r="24" spans="1:5" ht="20.100000000000001" customHeight="1" x14ac:dyDescent="0.2">
      <c r="A24" s="28" t="s">
        <v>292</v>
      </c>
      <c r="B24" s="29" t="s">
        <v>612</v>
      </c>
      <c r="C24" s="45">
        <v>5</v>
      </c>
      <c r="D24" s="30" t="s">
        <v>53</v>
      </c>
      <c r="E24" s="62"/>
    </row>
    <row r="25" spans="1:5" s="15" customFormat="1" ht="20.100000000000001" customHeight="1" x14ac:dyDescent="0.2">
      <c r="A25" s="28" t="s">
        <v>293</v>
      </c>
      <c r="B25" s="29" t="s">
        <v>613</v>
      </c>
      <c r="C25" s="45">
        <v>10</v>
      </c>
      <c r="D25" s="30" t="s">
        <v>53</v>
      </c>
      <c r="E25" s="59"/>
    </row>
    <row r="26" spans="1:5" s="15" customFormat="1" ht="20.100000000000001" customHeight="1" x14ac:dyDescent="0.2">
      <c r="A26" s="28" t="s">
        <v>294</v>
      </c>
      <c r="B26" s="29" t="s">
        <v>302</v>
      </c>
      <c r="C26" s="45">
        <v>25</v>
      </c>
      <c r="D26" s="30" t="s">
        <v>54</v>
      </c>
      <c r="E26" s="59"/>
    </row>
    <row r="27" spans="1:5" s="15" customFormat="1" ht="25.5" x14ac:dyDescent="0.2">
      <c r="A27" s="37" t="s">
        <v>295</v>
      </c>
      <c r="B27" s="38" t="s">
        <v>303</v>
      </c>
      <c r="C27" s="48">
        <v>25</v>
      </c>
      <c r="D27" s="39" t="s">
        <v>47</v>
      </c>
      <c r="E27" s="59"/>
    </row>
    <row r="28" spans="1:5" s="15" customFormat="1" ht="20.100000000000001" customHeight="1" x14ac:dyDescent="0.2">
      <c r="A28" s="28" t="s">
        <v>296</v>
      </c>
      <c r="B28" s="29" t="s">
        <v>304</v>
      </c>
      <c r="C28" s="45">
        <v>25</v>
      </c>
      <c r="D28" s="30" t="s">
        <v>54</v>
      </c>
      <c r="E28" s="59"/>
    </row>
    <row r="29" spans="1:5" s="15" customFormat="1" ht="25.5" x14ac:dyDescent="0.2">
      <c r="A29" s="28" t="s">
        <v>297</v>
      </c>
      <c r="B29" s="29" t="s">
        <v>305</v>
      </c>
      <c r="C29" s="45">
        <v>25</v>
      </c>
      <c r="D29" s="30" t="s">
        <v>53</v>
      </c>
      <c r="E29" s="59"/>
    </row>
    <row r="30" spans="1:5" s="15" customFormat="1" ht="25.5" x14ac:dyDescent="0.2">
      <c r="A30" s="28" t="s">
        <v>298</v>
      </c>
      <c r="B30" s="29" t="s">
        <v>306</v>
      </c>
      <c r="C30" s="45">
        <v>25</v>
      </c>
      <c r="D30" s="30" t="s">
        <v>47</v>
      </c>
      <c r="E30" s="59"/>
    </row>
    <row r="31" spans="1:5" s="15" customFormat="1" ht="38.25" x14ac:dyDescent="0.2">
      <c r="A31" s="28" t="s">
        <v>299</v>
      </c>
      <c r="B31" s="29" t="s">
        <v>307</v>
      </c>
      <c r="C31" s="45">
        <v>25</v>
      </c>
      <c r="D31" s="30" t="s">
        <v>53</v>
      </c>
      <c r="E31" s="59"/>
    </row>
    <row r="32" spans="1:5" s="15" customFormat="1" ht="25.5" x14ac:dyDescent="0.2">
      <c r="A32" s="31" t="s">
        <v>300</v>
      </c>
      <c r="B32" s="32" t="s">
        <v>308</v>
      </c>
      <c r="C32" s="46">
        <v>25</v>
      </c>
      <c r="D32" s="33" t="s">
        <v>47</v>
      </c>
      <c r="E32" s="60"/>
    </row>
    <row r="33" spans="1:5" s="15" customFormat="1" ht="38.25" x14ac:dyDescent="0.2">
      <c r="A33" s="31" t="s">
        <v>301</v>
      </c>
      <c r="B33" s="32" t="s">
        <v>309</v>
      </c>
      <c r="C33" s="46">
        <v>25</v>
      </c>
      <c r="D33" s="33" t="s">
        <v>47</v>
      </c>
      <c r="E33" s="60"/>
    </row>
    <row r="34" spans="1:5" s="15" customFormat="1" ht="36" customHeight="1" x14ac:dyDescent="0.2">
      <c r="A34" s="25" t="s">
        <v>310</v>
      </c>
      <c r="B34" s="26" t="s">
        <v>311</v>
      </c>
      <c r="C34" s="44"/>
      <c r="D34" s="27"/>
      <c r="E34" s="20">
        <f>SUM(E35:E56)</f>
        <v>0</v>
      </c>
    </row>
    <row r="35" spans="1:5" s="15" customFormat="1" ht="20.100000000000001" customHeight="1" x14ac:dyDescent="0.2">
      <c r="A35" s="31" t="s">
        <v>312</v>
      </c>
      <c r="B35" s="32" t="s">
        <v>329</v>
      </c>
      <c r="C35" s="46">
        <v>25</v>
      </c>
      <c r="D35" s="33" t="s">
        <v>47</v>
      </c>
      <c r="E35" s="60"/>
    </row>
    <row r="36" spans="1:5" s="15" customFormat="1" ht="20.100000000000001" customHeight="1" x14ac:dyDescent="0.2">
      <c r="A36" s="28" t="s">
        <v>313</v>
      </c>
      <c r="B36" s="29" t="s">
        <v>330</v>
      </c>
      <c r="C36" s="45">
        <v>25</v>
      </c>
      <c r="D36" s="30" t="s">
        <v>47</v>
      </c>
      <c r="E36" s="60"/>
    </row>
    <row r="37" spans="1:5" s="18" customFormat="1" ht="38.25" x14ac:dyDescent="0.2">
      <c r="A37" s="28" t="s">
        <v>314</v>
      </c>
      <c r="B37" s="29" t="s">
        <v>371</v>
      </c>
      <c r="C37" s="45">
        <v>25</v>
      </c>
      <c r="D37" s="30" t="s">
        <v>47</v>
      </c>
      <c r="E37" s="60"/>
    </row>
    <row r="38" spans="1:5" ht="20.100000000000001" customHeight="1" x14ac:dyDescent="0.2">
      <c r="A38" s="31" t="s">
        <v>315</v>
      </c>
      <c r="B38" s="32" t="s">
        <v>331</v>
      </c>
      <c r="C38" s="46">
        <v>25</v>
      </c>
      <c r="D38" s="33" t="s">
        <v>54</v>
      </c>
      <c r="E38" s="60"/>
    </row>
    <row r="39" spans="1:5" ht="25.5" x14ac:dyDescent="0.2">
      <c r="A39" s="31" t="s">
        <v>316</v>
      </c>
      <c r="B39" s="32" t="s">
        <v>332</v>
      </c>
      <c r="C39" s="46">
        <v>25</v>
      </c>
      <c r="D39" s="33" t="s">
        <v>47</v>
      </c>
      <c r="E39" s="60"/>
    </row>
    <row r="40" spans="1:5" ht="25.5" x14ac:dyDescent="0.2">
      <c r="A40" s="31" t="s">
        <v>317</v>
      </c>
      <c r="B40" s="32" t="s">
        <v>333</v>
      </c>
      <c r="C40" s="46">
        <v>10</v>
      </c>
      <c r="D40" s="33" t="s">
        <v>53</v>
      </c>
      <c r="E40" s="60"/>
    </row>
    <row r="41" spans="1:5" ht="20.100000000000001" customHeight="1" x14ac:dyDescent="0.2">
      <c r="A41" s="31" t="s">
        <v>318</v>
      </c>
      <c r="B41" s="32" t="s">
        <v>334</v>
      </c>
      <c r="C41" s="46">
        <v>10</v>
      </c>
      <c r="D41" s="33" t="s">
        <v>53</v>
      </c>
      <c r="E41" s="60"/>
    </row>
    <row r="42" spans="1:5" ht="20.100000000000001" customHeight="1" x14ac:dyDescent="0.2">
      <c r="A42" s="31" t="s">
        <v>319</v>
      </c>
      <c r="B42" s="32" t="s">
        <v>335</v>
      </c>
      <c r="C42" s="46">
        <v>25</v>
      </c>
      <c r="D42" s="33" t="s">
        <v>47</v>
      </c>
      <c r="E42" s="60"/>
    </row>
    <row r="43" spans="1:5" ht="20.100000000000001" customHeight="1" x14ac:dyDescent="0.2">
      <c r="A43" s="31" t="s">
        <v>320</v>
      </c>
      <c r="B43" s="32" t="s">
        <v>336</v>
      </c>
      <c r="C43" s="46">
        <v>5</v>
      </c>
      <c r="D43" s="33" t="s">
        <v>53</v>
      </c>
      <c r="E43" s="60"/>
    </row>
    <row r="44" spans="1:5" ht="25.5" x14ac:dyDescent="0.2">
      <c r="A44" s="31" t="s">
        <v>321</v>
      </c>
      <c r="B44" s="32" t="s">
        <v>337</v>
      </c>
      <c r="C44" s="46">
        <v>5</v>
      </c>
      <c r="D44" s="33" t="s">
        <v>53</v>
      </c>
      <c r="E44" s="60"/>
    </row>
    <row r="45" spans="1:5" ht="25.5" x14ac:dyDescent="0.2">
      <c r="A45" s="31" t="s">
        <v>322</v>
      </c>
      <c r="B45" s="32" t="s">
        <v>338</v>
      </c>
      <c r="C45" s="46">
        <v>25</v>
      </c>
      <c r="D45" s="33" t="s">
        <v>47</v>
      </c>
      <c r="E45" s="60"/>
    </row>
    <row r="46" spans="1:5" ht="25.5" x14ac:dyDescent="0.2">
      <c r="A46" s="31" t="s">
        <v>323</v>
      </c>
      <c r="B46" s="32" t="s">
        <v>339</v>
      </c>
      <c r="C46" s="46">
        <v>25</v>
      </c>
      <c r="D46" s="33" t="s">
        <v>47</v>
      </c>
      <c r="E46" s="60"/>
    </row>
    <row r="47" spans="1:5" ht="25.5" x14ac:dyDescent="0.2">
      <c r="A47" s="31" t="s">
        <v>324</v>
      </c>
      <c r="B47" s="32" t="s">
        <v>340</v>
      </c>
      <c r="C47" s="46">
        <v>25</v>
      </c>
      <c r="D47" s="33" t="s">
        <v>47</v>
      </c>
      <c r="E47" s="60"/>
    </row>
    <row r="48" spans="1:5" ht="25.5" x14ac:dyDescent="0.2">
      <c r="A48" s="31" t="s">
        <v>325</v>
      </c>
      <c r="B48" s="32" t="s">
        <v>341</v>
      </c>
      <c r="C48" s="46">
        <v>5</v>
      </c>
      <c r="D48" s="33" t="s">
        <v>53</v>
      </c>
      <c r="E48" s="60"/>
    </row>
    <row r="49" spans="1:5" s="15" customFormat="1" ht="25.5" x14ac:dyDescent="0.2">
      <c r="A49" s="31" t="s">
        <v>326</v>
      </c>
      <c r="B49" s="32" t="s">
        <v>342</v>
      </c>
      <c r="C49" s="46">
        <v>10</v>
      </c>
      <c r="D49" s="33" t="s">
        <v>53</v>
      </c>
      <c r="E49" s="60"/>
    </row>
    <row r="50" spans="1:5" s="15" customFormat="1" ht="25.5" x14ac:dyDescent="0.2">
      <c r="A50" s="28" t="s">
        <v>327</v>
      </c>
      <c r="B50" s="32" t="s">
        <v>343</v>
      </c>
      <c r="C50" s="45">
        <v>25</v>
      </c>
      <c r="D50" s="30" t="s">
        <v>53</v>
      </c>
      <c r="E50" s="59"/>
    </row>
    <row r="51" spans="1:5" s="15" customFormat="1" ht="25.5" x14ac:dyDescent="0.2">
      <c r="A51" s="31" t="s">
        <v>328</v>
      </c>
      <c r="B51" s="29" t="s">
        <v>344</v>
      </c>
      <c r="C51" s="46">
        <v>25</v>
      </c>
      <c r="D51" s="33" t="s">
        <v>53</v>
      </c>
      <c r="E51" s="59"/>
    </row>
    <row r="52" spans="1:5" ht="25.5" x14ac:dyDescent="0.2">
      <c r="A52" s="28" t="s">
        <v>345</v>
      </c>
      <c r="B52" s="29" t="s">
        <v>350</v>
      </c>
      <c r="C52" s="45">
        <v>5</v>
      </c>
      <c r="D52" s="30" t="s">
        <v>53</v>
      </c>
      <c r="E52" s="59"/>
    </row>
    <row r="53" spans="1:5" s="15" customFormat="1" ht="25.5" x14ac:dyDescent="0.2">
      <c r="A53" s="34" t="s">
        <v>346</v>
      </c>
      <c r="B53" s="29" t="s">
        <v>351</v>
      </c>
      <c r="C53" s="47">
        <v>5</v>
      </c>
      <c r="D53" s="36" t="s">
        <v>53</v>
      </c>
      <c r="E53" s="63"/>
    </row>
    <row r="54" spans="1:5" s="15" customFormat="1" ht="25.5" x14ac:dyDescent="0.2">
      <c r="A54" s="28" t="s">
        <v>347</v>
      </c>
      <c r="B54" s="29" t="s">
        <v>352</v>
      </c>
      <c r="C54" s="45">
        <v>5</v>
      </c>
      <c r="D54" s="30" t="s">
        <v>53</v>
      </c>
      <c r="E54" s="59"/>
    </row>
    <row r="55" spans="1:5" s="15" customFormat="1" ht="25.5" x14ac:dyDescent="0.2">
      <c r="A55" s="28" t="s">
        <v>348</v>
      </c>
      <c r="B55" s="29" t="s">
        <v>353</v>
      </c>
      <c r="C55" s="45">
        <v>5</v>
      </c>
      <c r="D55" s="30" t="s">
        <v>53</v>
      </c>
      <c r="E55" s="64"/>
    </row>
    <row r="56" spans="1:5" s="15" customFormat="1" ht="20.100000000000001" customHeight="1" x14ac:dyDescent="0.2">
      <c r="A56" s="34" t="s">
        <v>349</v>
      </c>
      <c r="B56" s="29" t="s">
        <v>354</v>
      </c>
      <c r="C56" s="47">
        <v>25</v>
      </c>
      <c r="D56" s="36" t="s">
        <v>47</v>
      </c>
      <c r="E56" s="64"/>
    </row>
    <row r="57" spans="1:5" s="15" customFormat="1" ht="36" customHeight="1" x14ac:dyDescent="0.2">
      <c r="A57" s="25" t="s">
        <v>356</v>
      </c>
      <c r="B57" s="26" t="s">
        <v>355</v>
      </c>
      <c r="C57" s="44"/>
      <c r="D57" s="27"/>
      <c r="E57" s="20">
        <f>SUM(E58:E64)</f>
        <v>0</v>
      </c>
    </row>
    <row r="58" spans="1:5" ht="20.100000000000001" customHeight="1" x14ac:dyDescent="0.2">
      <c r="A58" s="31" t="s">
        <v>357</v>
      </c>
      <c r="B58" s="32" t="s">
        <v>364</v>
      </c>
      <c r="C58" s="46">
        <v>25</v>
      </c>
      <c r="D58" s="33" t="s">
        <v>54</v>
      </c>
      <c r="E58" s="60"/>
    </row>
    <row r="59" spans="1:5" ht="20.100000000000001" customHeight="1" x14ac:dyDescent="0.2">
      <c r="A59" s="28" t="s">
        <v>358</v>
      </c>
      <c r="B59" s="29" t="s">
        <v>365</v>
      </c>
      <c r="C59" s="45">
        <v>25</v>
      </c>
      <c r="D59" s="30" t="s">
        <v>47</v>
      </c>
      <c r="E59" s="60"/>
    </row>
    <row r="60" spans="1:5" ht="25.5" x14ac:dyDescent="0.2">
      <c r="A60" s="28" t="s">
        <v>359</v>
      </c>
      <c r="B60" s="29" t="s">
        <v>366</v>
      </c>
      <c r="C60" s="45">
        <v>25</v>
      </c>
      <c r="D60" s="30" t="s">
        <v>47</v>
      </c>
      <c r="E60" s="60"/>
    </row>
    <row r="61" spans="1:5" ht="20.100000000000001" customHeight="1" x14ac:dyDescent="0.2">
      <c r="A61" s="31" t="s">
        <v>360</v>
      </c>
      <c r="B61" s="32" t="s">
        <v>367</v>
      </c>
      <c r="C61" s="46">
        <v>25</v>
      </c>
      <c r="D61" s="33" t="s">
        <v>47</v>
      </c>
      <c r="E61" s="60"/>
    </row>
    <row r="62" spans="1:5" ht="25.5" x14ac:dyDescent="0.2">
      <c r="A62" s="31" t="s">
        <v>361</v>
      </c>
      <c r="B62" s="32" t="s">
        <v>368</v>
      </c>
      <c r="C62" s="46">
        <v>25</v>
      </c>
      <c r="D62" s="33" t="s">
        <v>47</v>
      </c>
      <c r="E62" s="60"/>
    </row>
    <row r="63" spans="1:5" ht="20.100000000000001" customHeight="1" x14ac:dyDescent="0.2">
      <c r="A63" s="31" t="s">
        <v>362</v>
      </c>
      <c r="B63" s="32" t="s">
        <v>369</v>
      </c>
      <c r="C63" s="46">
        <v>25</v>
      </c>
      <c r="D63" s="33" t="s">
        <v>47</v>
      </c>
      <c r="E63" s="60"/>
    </row>
    <row r="64" spans="1:5" ht="25.5" x14ac:dyDescent="0.2">
      <c r="A64" s="28" t="s">
        <v>363</v>
      </c>
      <c r="B64" s="29" t="s">
        <v>370</v>
      </c>
      <c r="C64" s="45">
        <v>25</v>
      </c>
      <c r="D64" s="30" t="s">
        <v>54</v>
      </c>
      <c r="E64" s="59"/>
    </row>
  </sheetData>
  <sheetProtection selectLockedCells="1"/>
  <mergeCells count="3">
    <mergeCell ref="A19:E19"/>
    <mergeCell ref="A13:E13"/>
    <mergeCell ref="C1:D1"/>
  </mergeCells>
  <pageMargins left="0.23622047244094491" right="0.23622047244094491" top="0.55118110236220474" bottom="0.55118110236220474" header="0.27559055118110237" footer="0.23622047244094491"/>
  <pageSetup paperSize="9" fitToHeight="0" orientation="portrait" r:id="rId1"/>
  <headerFooter>
    <oddFooter xml:space="preserve">&amp;L&amp;D&amp;RAuditeur : </oddFooter>
  </headerFooter>
  <rowBreaks count="1" manualBreakCount="1">
    <brk id="30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AF368-0BCA-42D3-916B-1FD291E12356}">
  <sheetPr>
    <pageSetUpPr fitToPage="1"/>
  </sheetPr>
  <dimension ref="A1:E71"/>
  <sheetViews>
    <sheetView topLeftCell="A55" zoomScaleNormal="100" workbookViewId="0">
      <selection activeCell="E86" sqref="E86"/>
    </sheetView>
  </sheetViews>
  <sheetFormatPr baseColWidth="10" defaultRowHeight="12.75" x14ac:dyDescent="0.2"/>
  <cols>
    <col min="1" max="1" width="6.42578125" style="14" customWidth="1"/>
    <col min="2" max="2" width="63.7109375" style="14" customWidth="1"/>
    <col min="3" max="3" width="8" style="49" customWidth="1"/>
    <col min="4" max="4" width="8" style="21" customWidth="1"/>
    <col min="5" max="5" width="17.28515625" style="65" customWidth="1"/>
    <col min="6" max="16384" width="11.42578125" style="14"/>
  </cols>
  <sheetData>
    <row r="1" spans="1:5" s="2" customFormat="1" ht="69" customHeight="1" x14ac:dyDescent="0.2">
      <c r="A1" s="1"/>
      <c r="B1" s="1" t="s">
        <v>0</v>
      </c>
      <c r="C1" s="94" t="s">
        <v>627</v>
      </c>
      <c r="D1" s="95"/>
      <c r="E1" s="3" t="s">
        <v>634</v>
      </c>
    </row>
    <row r="2" spans="1:5" s="16" customFormat="1" ht="54.95" customHeight="1" x14ac:dyDescent="0.2">
      <c r="A2" s="19">
        <v>4</v>
      </c>
      <c r="B2" s="23" t="s">
        <v>372</v>
      </c>
      <c r="C2" s="22"/>
      <c r="D2" s="24"/>
      <c r="E2" s="22">
        <f>SUM(E55,E32,E3)</f>
        <v>0</v>
      </c>
    </row>
    <row r="3" spans="1:5" s="18" customFormat="1" ht="36" customHeight="1" x14ac:dyDescent="0.2">
      <c r="A3" s="25" t="s">
        <v>373</v>
      </c>
      <c r="B3" s="26" t="s">
        <v>374</v>
      </c>
      <c r="C3" s="44"/>
      <c r="D3" s="27"/>
      <c r="E3" s="17">
        <f>SUM(E4:E31)</f>
        <v>0</v>
      </c>
    </row>
    <row r="4" spans="1:5" s="15" customFormat="1" ht="25.5" x14ac:dyDescent="0.2">
      <c r="A4" s="28" t="s">
        <v>375</v>
      </c>
      <c r="B4" s="29" t="s">
        <v>403</v>
      </c>
      <c r="C4" s="45">
        <v>5</v>
      </c>
      <c r="D4" s="30" t="s">
        <v>53</v>
      </c>
      <c r="E4" s="59"/>
    </row>
    <row r="5" spans="1:5" s="15" customFormat="1" ht="25.5" x14ac:dyDescent="0.2">
      <c r="A5" s="28" t="s">
        <v>376</v>
      </c>
      <c r="B5" s="29" t="s">
        <v>404</v>
      </c>
      <c r="C5" s="45">
        <v>5</v>
      </c>
      <c r="D5" s="30" t="s">
        <v>53</v>
      </c>
      <c r="E5" s="59"/>
    </row>
    <row r="6" spans="1:5" s="15" customFormat="1" ht="25.5" x14ac:dyDescent="0.2">
      <c r="A6" s="28" t="s">
        <v>377</v>
      </c>
      <c r="B6" s="29" t="s">
        <v>405</v>
      </c>
      <c r="C6" s="45">
        <v>25</v>
      </c>
      <c r="D6" s="30" t="s">
        <v>47</v>
      </c>
      <c r="E6" s="59"/>
    </row>
    <row r="7" spans="1:5" ht="25.5" x14ac:dyDescent="0.2">
      <c r="A7" s="31" t="s">
        <v>378</v>
      </c>
      <c r="B7" s="29" t="s">
        <v>406</v>
      </c>
      <c r="C7" s="46">
        <v>25</v>
      </c>
      <c r="D7" s="33" t="s">
        <v>47</v>
      </c>
      <c r="E7" s="59"/>
    </row>
    <row r="8" spans="1:5" ht="25.5" x14ac:dyDescent="0.2">
      <c r="A8" s="28" t="s">
        <v>379</v>
      </c>
      <c r="B8" s="32" t="s">
        <v>407</v>
      </c>
      <c r="C8" s="45">
        <v>25</v>
      </c>
      <c r="D8" s="30" t="s">
        <v>54</v>
      </c>
      <c r="E8" s="59"/>
    </row>
    <row r="9" spans="1:5" s="15" customFormat="1" ht="25.5" x14ac:dyDescent="0.2">
      <c r="A9" s="28" t="s">
        <v>380</v>
      </c>
      <c r="B9" s="29" t="s">
        <v>408</v>
      </c>
      <c r="C9" s="45">
        <v>5</v>
      </c>
      <c r="D9" s="30" t="s">
        <v>53</v>
      </c>
      <c r="E9" s="59"/>
    </row>
    <row r="10" spans="1:5" s="15" customFormat="1" ht="25.5" x14ac:dyDescent="0.2">
      <c r="A10" s="28" t="s">
        <v>381</v>
      </c>
      <c r="B10" s="29" t="s">
        <v>409</v>
      </c>
      <c r="C10" s="45">
        <v>25</v>
      </c>
      <c r="D10" s="30" t="s">
        <v>47</v>
      </c>
      <c r="E10" s="59"/>
    </row>
    <row r="11" spans="1:5" s="15" customFormat="1" ht="25.5" x14ac:dyDescent="0.2">
      <c r="A11" s="28" t="s">
        <v>382</v>
      </c>
      <c r="B11" s="29" t="s">
        <v>410</v>
      </c>
      <c r="C11" s="45">
        <v>25</v>
      </c>
      <c r="D11" s="30" t="s">
        <v>47</v>
      </c>
      <c r="E11" s="59"/>
    </row>
    <row r="12" spans="1:5" ht="20.100000000000001" customHeight="1" x14ac:dyDescent="0.2">
      <c r="A12" s="34" t="s">
        <v>383</v>
      </c>
      <c r="B12" s="35" t="s">
        <v>411</v>
      </c>
      <c r="C12" s="47">
        <v>25</v>
      </c>
      <c r="D12" s="36" t="s">
        <v>47</v>
      </c>
      <c r="E12" s="61"/>
    </row>
    <row r="13" spans="1:5" ht="20.100000000000001" customHeight="1" x14ac:dyDescent="0.2">
      <c r="A13" s="31" t="s">
        <v>384</v>
      </c>
      <c r="B13" s="32" t="s">
        <v>412</v>
      </c>
      <c r="C13" s="46">
        <v>5</v>
      </c>
      <c r="D13" s="33" t="s">
        <v>53</v>
      </c>
      <c r="E13" s="60"/>
    </row>
    <row r="14" spans="1:5" ht="20.100000000000001" customHeight="1" x14ac:dyDescent="0.2">
      <c r="A14" s="31" t="s">
        <v>385</v>
      </c>
      <c r="B14" s="32" t="s">
        <v>413</v>
      </c>
      <c r="C14" s="46">
        <v>5</v>
      </c>
      <c r="D14" s="33" t="s">
        <v>47</v>
      </c>
      <c r="E14" s="60"/>
    </row>
    <row r="15" spans="1:5" ht="20.100000000000001" customHeight="1" x14ac:dyDescent="0.2">
      <c r="A15" s="31" t="s">
        <v>386</v>
      </c>
      <c r="B15" s="32" t="s">
        <v>414</v>
      </c>
      <c r="C15" s="46">
        <v>5</v>
      </c>
      <c r="D15" s="33" t="s">
        <v>53</v>
      </c>
      <c r="E15" s="60"/>
    </row>
    <row r="16" spans="1:5" ht="20.100000000000001" customHeight="1" x14ac:dyDescent="0.2">
      <c r="A16" s="31" t="s">
        <v>387</v>
      </c>
      <c r="B16" s="32" t="s">
        <v>415</v>
      </c>
      <c r="C16" s="46">
        <v>25</v>
      </c>
      <c r="D16" s="33" t="s">
        <v>54</v>
      </c>
      <c r="E16" s="60"/>
    </row>
    <row r="17" spans="1:5" ht="25.5" x14ac:dyDescent="0.2">
      <c r="A17" s="31" t="s">
        <v>388</v>
      </c>
      <c r="B17" s="32" t="s">
        <v>416</v>
      </c>
      <c r="C17" s="46">
        <v>25</v>
      </c>
      <c r="D17" s="33" t="s">
        <v>47</v>
      </c>
      <c r="E17" s="60"/>
    </row>
    <row r="18" spans="1:5" ht="25.5" x14ac:dyDescent="0.2">
      <c r="A18" s="31" t="s">
        <v>389</v>
      </c>
      <c r="B18" s="32" t="s">
        <v>417</v>
      </c>
      <c r="C18" s="46">
        <v>5</v>
      </c>
      <c r="D18" s="33" t="s">
        <v>53</v>
      </c>
      <c r="E18" s="60"/>
    </row>
    <row r="19" spans="1:5" ht="25.5" x14ac:dyDescent="0.2">
      <c r="A19" s="31" t="s">
        <v>390</v>
      </c>
      <c r="B19" s="32" t="s">
        <v>418</v>
      </c>
      <c r="C19" s="46">
        <v>25</v>
      </c>
      <c r="D19" s="33" t="s">
        <v>47</v>
      </c>
      <c r="E19" s="60"/>
    </row>
    <row r="20" spans="1:5" s="15" customFormat="1" ht="25.5" x14ac:dyDescent="0.2">
      <c r="A20" s="28" t="s">
        <v>391</v>
      </c>
      <c r="B20" s="29" t="s">
        <v>419</v>
      </c>
      <c r="C20" s="45">
        <v>25</v>
      </c>
      <c r="D20" s="30" t="s">
        <v>47</v>
      </c>
      <c r="E20" s="59"/>
    </row>
    <row r="21" spans="1:5" ht="25.5" x14ac:dyDescent="0.2">
      <c r="A21" s="28" t="s">
        <v>392</v>
      </c>
      <c r="B21" s="29" t="s">
        <v>420</v>
      </c>
      <c r="C21" s="45">
        <v>25</v>
      </c>
      <c r="D21" s="30" t="s">
        <v>47</v>
      </c>
      <c r="E21" s="62"/>
    </row>
    <row r="22" spans="1:5" s="15" customFormat="1" ht="20.100000000000001" customHeight="1" x14ac:dyDescent="0.2">
      <c r="A22" s="28" t="s">
        <v>393</v>
      </c>
      <c r="B22" s="29" t="s">
        <v>421</v>
      </c>
      <c r="C22" s="45">
        <v>5</v>
      </c>
      <c r="D22" s="30" t="s">
        <v>53</v>
      </c>
      <c r="E22" s="59"/>
    </row>
    <row r="23" spans="1:5" s="15" customFormat="1" ht="20.100000000000001" customHeight="1" x14ac:dyDescent="0.2">
      <c r="A23" s="28" t="s">
        <v>394</v>
      </c>
      <c r="B23" s="29" t="s">
        <v>422</v>
      </c>
      <c r="C23" s="45">
        <v>25</v>
      </c>
      <c r="D23" s="30" t="s">
        <v>47</v>
      </c>
      <c r="E23" s="59"/>
    </row>
    <row r="24" spans="1:5" s="15" customFormat="1" ht="25.5" x14ac:dyDescent="0.2">
      <c r="A24" s="37" t="s">
        <v>395</v>
      </c>
      <c r="B24" s="38" t="s">
        <v>423</v>
      </c>
      <c r="C24" s="48">
        <v>25</v>
      </c>
      <c r="D24" s="39" t="s">
        <v>47</v>
      </c>
      <c r="E24" s="59"/>
    </row>
    <row r="25" spans="1:5" s="15" customFormat="1" ht="25.5" x14ac:dyDescent="0.2">
      <c r="A25" s="28" t="s">
        <v>396</v>
      </c>
      <c r="B25" s="38" t="s">
        <v>424</v>
      </c>
      <c r="C25" s="45">
        <v>25</v>
      </c>
      <c r="D25" s="30" t="s">
        <v>47</v>
      </c>
      <c r="E25" s="59"/>
    </row>
    <row r="26" spans="1:5" s="15" customFormat="1" ht="25.5" x14ac:dyDescent="0.2">
      <c r="A26" s="28" t="s">
        <v>397</v>
      </c>
      <c r="B26" s="29" t="s">
        <v>425</v>
      </c>
      <c r="C26" s="45">
        <v>5</v>
      </c>
      <c r="D26" s="30" t="s">
        <v>53</v>
      </c>
      <c r="E26" s="59"/>
    </row>
    <row r="27" spans="1:5" s="15" customFormat="1" ht="25.5" x14ac:dyDescent="0.2">
      <c r="A27" s="28" t="s">
        <v>398</v>
      </c>
      <c r="B27" s="29" t="s">
        <v>426</v>
      </c>
      <c r="C27" s="45">
        <v>25</v>
      </c>
      <c r="D27" s="30" t="s">
        <v>54</v>
      </c>
      <c r="E27" s="59"/>
    </row>
    <row r="28" spans="1:5" s="15" customFormat="1" ht="20.100000000000001" customHeight="1" x14ac:dyDescent="0.2">
      <c r="A28" s="28" t="s">
        <v>399</v>
      </c>
      <c r="B28" s="29" t="s">
        <v>427</v>
      </c>
      <c r="C28" s="45">
        <v>5</v>
      </c>
      <c r="D28" s="30" t="s">
        <v>53</v>
      </c>
      <c r="E28" s="59"/>
    </row>
    <row r="29" spans="1:5" s="15" customFormat="1" ht="20.100000000000001" customHeight="1" x14ac:dyDescent="0.2">
      <c r="A29" s="31" t="s">
        <v>400</v>
      </c>
      <c r="B29" s="29" t="s">
        <v>428</v>
      </c>
      <c r="C29" s="46">
        <v>25</v>
      </c>
      <c r="D29" s="33" t="s">
        <v>47</v>
      </c>
      <c r="E29" s="60"/>
    </row>
    <row r="30" spans="1:5" s="15" customFormat="1" ht="20.100000000000001" customHeight="1" x14ac:dyDescent="0.2">
      <c r="A30" s="31" t="s">
        <v>401</v>
      </c>
      <c r="B30" s="32" t="s">
        <v>429</v>
      </c>
      <c r="C30" s="46">
        <v>5</v>
      </c>
      <c r="D30" s="33" t="s">
        <v>53</v>
      </c>
      <c r="E30" s="60"/>
    </row>
    <row r="31" spans="1:5" s="15" customFormat="1" ht="20.100000000000001" customHeight="1" x14ac:dyDescent="0.2">
      <c r="A31" s="31" t="s">
        <v>402</v>
      </c>
      <c r="B31" s="32" t="s">
        <v>430</v>
      </c>
      <c r="C31" s="46">
        <v>25</v>
      </c>
      <c r="D31" s="33" t="s">
        <v>47</v>
      </c>
      <c r="E31" s="60"/>
    </row>
    <row r="32" spans="1:5" s="15" customFormat="1" ht="36" customHeight="1" x14ac:dyDescent="0.2">
      <c r="A32" s="25" t="s">
        <v>431</v>
      </c>
      <c r="B32" s="26" t="s">
        <v>432</v>
      </c>
      <c r="C32" s="44"/>
      <c r="D32" s="27"/>
      <c r="E32" s="20">
        <f>SUM(E47:E54,E36:E45,E33,E34)</f>
        <v>0</v>
      </c>
    </row>
    <row r="33" spans="1:5" s="15" customFormat="1" ht="20.100000000000001" customHeight="1" x14ac:dyDescent="0.2">
      <c r="A33" s="31" t="s">
        <v>433</v>
      </c>
      <c r="B33" s="32" t="s">
        <v>436</v>
      </c>
      <c r="C33" s="46">
        <v>5</v>
      </c>
      <c r="D33" s="33" t="s">
        <v>53</v>
      </c>
      <c r="E33" s="60"/>
    </row>
    <row r="34" spans="1:5" s="15" customFormat="1" ht="25.5" x14ac:dyDescent="0.2">
      <c r="A34" s="28" t="s">
        <v>434</v>
      </c>
      <c r="B34" s="29" t="s">
        <v>437</v>
      </c>
      <c r="C34" s="45">
        <v>5</v>
      </c>
      <c r="D34" s="30" t="s">
        <v>53</v>
      </c>
      <c r="E34" s="60"/>
    </row>
    <row r="35" spans="1:5" s="18" customFormat="1" ht="24.95" customHeight="1" x14ac:dyDescent="0.2">
      <c r="A35" s="96" t="s">
        <v>435</v>
      </c>
      <c r="B35" s="96" t="s">
        <v>371</v>
      </c>
      <c r="C35" s="96" t="s">
        <v>46</v>
      </c>
      <c r="D35" s="96" t="s">
        <v>47</v>
      </c>
      <c r="E35" s="96"/>
    </row>
    <row r="36" spans="1:5" ht="20.100000000000001" customHeight="1" x14ac:dyDescent="0.2">
      <c r="A36" s="31" t="s">
        <v>438</v>
      </c>
      <c r="B36" s="32" t="s">
        <v>614</v>
      </c>
      <c r="C36" s="46">
        <v>5</v>
      </c>
      <c r="D36" s="33" t="s">
        <v>53</v>
      </c>
      <c r="E36" s="60"/>
    </row>
    <row r="37" spans="1:5" ht="20.100000000000001" customHeight="1" x14ac:dyDescent="0.2">
      <c r="A37" s="31" t="s">
        <v>439</v>
      </c>
      <c r="B37" s="32" t="s">
        <v>615</v>
      </c>
      <c r="C37" s="46">
        <v>5</v>
      </c>
      <c r="D37" s="33" t="s">
        <v>53</v>
      </c>
      <c r="E37" s="60"/>
    </row>
    <row r="38" spans="1:5" ht="20.100000000000001" customHeight="1" x14ac:dyDescent="0.2">
      <c r="A38" s="31" t="s">
        <v>440</v>
      </c>
      <c r="B38" s="32" t="s">
        <v>616</v>
      </c>
      <c r="C38" s="46">
        <v>5</v>
      </c>
      <c r="D38" s="33" t="s">
        <v>53</v>
      </c>
      <c r="E38" s="60"/>
    </row>
    <row r="39" spans="1:5" ht="20.100000000000001" customHeight="1" x14ac:dyDescent="0.2">
      <c r="A39" s="31" t="s">
        <v>441</v>
      </c>
      <c r="B39" s="32" t="s">
        <v>617</v>
      </c>
      <c r="C39" s="46">
        <v>5</v>
      </c>
      <c r="D39" s="33" t="s">
        <v>53</v>
      </c>
      <c r="E39" s="60"/>
    </row>
    <row r="40" spans="1:5" ht="20.100000000000001" customHeight="1" x14ac:dyDescent="0.2">
      <c r="A40" s="31" t="s">
        <v>442</v>
      </c>
      <c r="B40" s="32" t="s">
        <v>618</v>
      </c>
      <c r="C40" s="46">
        <v>5</v>
      </c>
      <c r="D40" s="33" t="s">
        <v>53</v>
      </c>
      <c r="E40" s="60"/>
    </row>
    <row r="41" spans="1:5" ht="25.5" x14ac:dyDescent="0.2">
      <c r="A41" s="31" t="s">
        <v>443</v>
      </c>
      <c r="B41" s="32" t="s">
        <v>448</v>
      </c>
      <c r="C41" s="46">
        <v>25</v>
      </c>
      <c r="D41" s="33" t="s">
        <v>47</v>
      </c>
      <c r="E41" s="60"/>
    </row>
    <row r="42" spans="1:5" ht="20.100000000000001" customHeight="1" x14ac:dyDescent="0.2">
      <c r="A42" s="31" t="s">
        <v>444</v>
      </c>
      <c r="B42" s="32" t="s">
        <v>449</v>
      </c>
      <c r="C42" s="46">
        <v>10</v>
      </c>
      <c r="D42" s="33" t="s">
        <v>53</v>
      </c>
      <c r="E42" s="60"/>
    </row>
    <row r="43" spans="1:5" ht="20.100000000000001" customHeight="1" x14ac:dyDescent="0.2">
      <c r="A43" s="31" t="s">
        <v>445</v>
      </c>
      <c r="B43" s="32" t="s">
        <v>450</v>
      </c>
      <c r="C43" s="46">
        <v>25</v>
      </c>
      <c r="D43" s="33" t="s">
        <v>53</v>
      </c>
      <c r="E43" s="60"/>
    </row>
    <row r="44" spans="1:5" ht="25.5" x14ac:dyDescent="0.2">
      <c r="A44" s="31" t="s">
        <v>446</v>
      </c>
      <c r="B44" s="32" t="s">
        <v>451</v>
      </c>
      <c r="C44" s="46">
        <v>10</v>
      </c>
      <c r="D44" s="33" t="s">
        <v>53</v>
      </c>
      <c r="E44" s="60"/>
    </row>
    <row r="45" spans="1:5" ht="25.5" x14ac:dyDescent="0.2">
      <c r="A45" s="31" t="s">
        <v>447</v>
      </c>
      <c r="B45" s="32" t="s">
        <v>452</v>
      </c>
      <c r="C45" s="46">
        <v>25</v>
      </c>
      <c r="D45" s="33" t="s">
        <v>47</v>
      </c>
      <c r="E45" s="60"/>
    </row>
    <row r="46" spans="1:5" ht="24.95" customHeight="1" x14ac:dyDescent="0.2">
      <c r="A46" s="96" t="s">
        <v>453</v>
      </c>
      <c r="B46" s="96" t="s">
        <v>341</v>
      </c>
      <c r="C46" s="96" t="s">
        <v>52</v>
      </c>
      <c r="D46" s="96" t="s">
        <v>53</v>
      </c>
      <c r="E46" s="96"/>
    </row>
    <row r="47" spans="1:5" s="15" customFormat="1" ht="20.100000000000001" customHeight="1" x14ac:dyDescent="0.2">
      <c r="A47" s="31" t="s">
        <v>454</v>
      </c>
      <c r="B47" s="32" t="s">
        <v>619</v>
      </c>
      <c r="C47" s="46">
        <v>5</v>
      </c>
      <c r="D47" s="33" t="s">
        <v>53</v>
      </c>
      <c r="E47" s="60"/>
    </row>
    <row r="48" spans="1:5" s="15" customFormat="1" ht="20.100000000000001" customHeight="1" x14ac:dyDescent="0.2">
      <c r="A48" s="28" t="s">
        <v>455</v>
      </c>
      <c r="B48" s="32" t="s">
        <v>620</v>
      </c>
      <c r="C48" s="45">
        <v>5</v>
      </c>
      <c r="D48" s="30" t="s">
        <v>53</v>
      </c>
      <c r="E48" s="59"/>
    </row>
    <row r="49" spans="1:5" s="15" customFormat="1" ht="20.100000000000001" customHeight="1" x14ac:dyDescent="0.2">
      <c r="A49" s="31" t="s">
        <v>456</v>
      </c>
      <c r="B49" s="29" t="s">
        <v>621</v>
      </c>
      <c r="C49" s="46">
        <v>5</v>
      </c>
      <c r="D49" s="33" t="s">
        <v>53</v>
      </c>
      <c r="E49" s="59"/>
    </row>
    <row r="50" spans="1:5" ht="20.100000000000001" customHeight="1" x14ac:dyDescent="0.2">
      <c r="A50" s="28" t="s">
        <v>457</v>
      </c>
      <c r="B50" s="29" t="s">
        <v>462</v>
      </c>
      <c r="C50" s="45">
        <v>5</v>
      </c>
      <c r="D50" s="30" t="s">
        <v>53</v>
      </c>
      <c r="E50" s="59"/>
    </row>
    <row r="51" spans="1:5" s="15" customFormat="1" ht="20.100000000000001" customHeight="1" x14ac:dyDescent="0.2">
      <c r="A51" s="34" t="s">
        <v>458</v>
      </c>
      <c r="B51" s="29" t="s">
        <v>463</v>
      </c>
      <c r="C51" s="47">
        <v>25</v>
      </c>
      <c r="D51" s="36" t="s">
        <v>47</v>
      </c>
      <c r="E51" s="63"/>
    </row>
    <row r="52" spans="1:5" s="15" customFormat="1" ht="20.100000000000001" customHeight="1" x14ac:dyDescent="0.2">
      <c r="A52" s="28" t="s">
        <v>459</v>
      </c>
      <c r="B52" s="29" t="s">
        <v>464</v>
      </c>
      <c r="C52" s="45">
        <v>25</v>
      </c>
      <c r="D52" s="30" t="s">
        <v>47</v>
      </c>
      <c r="E52" s="59"/>
    </row>
    <row r="53" spans="1:5" s="15" customFormat="1" ht="20.100000000000001" customHeight="1" x14ac:dyDescent="0.2">
      <c r="A53" s="28" t="s">
        <v>460</v>
      </c>
      <c r="B53" s="29" t="s">
        <v>465</v>
      </c>
      <c r="C53" s="45">
        <v>25</v>
      </c>
      <c r="D53" s="30" t="s">
        <v>54</v>
      </c>
      <c r="E53" s="64"/>
    </row>
    <row r="54" spans="1:5" s="15" customFormat="1" ht="25.5" x14ac:dyDescent="0.2">
      <c r="A54" s="34" t="s">
        <v>461</v>
      </c>
      <c r="B54" s="29" t="s">
        <v>466</v>
      </c>
      <c r="C54" s="47">
        <v>25</v>
      </c>
      <c r="D54" s="36" t="s">
        <v>47</v>
      </c>
      <c r="E54" s="64"/>
    </row>
    <row r="55" spans="1:5" s="15" customFormat="1" ht="42.75" x14ac:dyDescent="0.2">
      <c r="A55" s="25" t="s">
        <v>467</v>
      </c>
      <c r="B55" s="26" t="s">
        <v>468</v>
      </c>
      <c r="C55" s="44"/>
      <c r="D55" s="27"/>
      <c r="E55" s="20">
        <f>SUM(E63:E71,E57:E61)</f>
        <v>0</v>
      </c>
    </row>
    <row r="56" spans="1:5" s="15" customFormat="1" ht="24.95" customHeight="1" x14ac:dyDescent="0.2">
      <c r="A56" s="96" t="s">
        <v>469</v>
      </c>
      <c r="B56" s="96"/>
      <c r="C56" s="96"/>
      <c r="D56" s="96"/>
      <c r="E56" s="96"/>
    </row>
    <row r="57" spans="1:5" ht="20.100000000000001" customHeight="1" x14ac:dyDescent="0.2">
      <c r="A57" s="31" t="s">
        <v>470</v>
      </c>
      <c r="B57" s="32" t="s">
        <v>622</v>
      </c>
      <c r="C57" s="46">
        <v>10</v>
      </c>
      <c r="D57" s="33" t="s">
        <v>53</v>
      </c>
      <c r="E57" s="60"/>
    </row>
    <row r="58" spans="1:5" ht="20.100000000000001" customHeight="1" x14ac:dyDescent="0.2">
      <c r="A58" s="28" t="s">
        <v>471</v>
      </c>
      <c r="B58" s="29" t="s">
        <v>623</v>
      </c>
      <c r="C58" s="45">
        <v>10</v>
      </c>
      <c r="D58" s="30" t="s">
        <v>53</v>
      </c>
      <c r="E58" s="60"/>
    </row>
    <row r="59" spans="1:5" ht="20.100000000000001" customHeight="1" x14ac:dyDescent="0.2">
      <c r="A59" s="28" t="s">
        <v>472</v>
      </c>
      <c r="B59" s="29" t="s">
        <v>624</v>
      </c>
      <c r="C59" s="45">
        <v>10</v>
      </c>
      <c r="D59" s="30" t="s">
        <v>53</v>
      </c>
      <c r="E59" s="60"/>
    </row>
    <row r="60" spans="1:5" ht="20.100000000000001" customHeight="1" x14ac:dyDescent="0.2">
      <c r="A60" s="31" t="s">
        <v>473</v>
      </c>
      <c r="B60" s="32" t="s">
        <v>625</v>
      </c>
      <c r="C60" s="46">
        <v>10</v>
      </c>
      <c r="D60" s="33" t="s">
        <v>53</v>
      </c>
      <c r="E60" s="60"/>
    </row>
    <row r="61" spans="1:5" ht="25.5" x14ac:dyDescent="0.2">
      <c r="A61" s="31" t="s">
        <v>474</v>
      </c>
      <c r="B61" s="32" t="s">
        <v>485</v>
      </c>
      <c r="C61" s="46">
        <v>25</v>
      </c>
      <c r="D61" s="33" t="s">
        <v>47</v>
      </c>
      <c r="E61" s="60"/>
    </row>
    <row r="62" spans="1:5" ht="24.95" customHeight="1" x14ac:dyDescent="0.2">
      <c r="A62" s="96" t="s">
        <v>475</v>
      </c>
      <c r="B62" s="96" t="s">
        <v>369</v>
      </c>
      <c r="C62" s="96" t="s">
        <v>46</v>
      </c>
      <c r="D62" s="96" t="s">
        <v>47</v>
      </c>
      <c r="E62" s="96"/>
    </row>
    <row r="63" spans="1:5" ht="20.100000000000001" customHeight="1" x14ac:dyDescent="0.2">
      <c r="A63" s="31" t="s">
        <v>476</v>
      </c>
      <c r="B63" s="32" t="s">
        <v>622</v>
      </c>
      <c r="C63" s="46">
        <v>25</v>
      </c>
      <c r="D63" s="33" t="s">
        <v>47</v>
      </c>
      <c r="E63" s="60"/>
    </row>
    <row r="64" spans="1:5" ht="20.100000000000001" customHeight="1" x14ac:dyDescent="0.2">
      <c r="A64" s="31" t="s">
        <v>477</v>
      </c>
      <c r="B64" s="29" t="s">
        <v>623</v>
      </c>
      <c r="C64" s="46">
        <v>25</v>
      </c>
      <c r="D64" s="33" t="s">
        <v>47</v>
      </c>
      <c r="E64" s="60"/>
    </row>
    <row r="65" spans="1:5" ht="20.100000000000001" customHeight="1" x14ac:dyDescent="0.2">
      <c r="A65" s="31" t="s">
        <v>478</v>
      </c>
      <c r="B65" s="29" t="s">
        <v>624</v>
      </c>
      <c r="C65" s="46">
        <v>25</v>
      </c>
      <c r="D65" s="33" t="s">
        <v>47</v>
      </c>
      <c r="E65" s="60"/>
    </row>
    <row r="66" spans="1:5" ht="20.100000000000001" customHeight="1" x14ac:dyDescent="0.2">
      <c r="A66" s="31" t="s">
        <v>479</v>
      </c>
      <c r="B66" s="32" t="s">
        <v>625</v>
      </c>
      <c r="C66" s="46">
        <v>25</v>
      </c>
      <c r="D66" s="33" t="s">
        <v>47</v>
      </c>
      <c r="E66" s="60"/>
    </row>
    <row r="67" spans="1:5" ht="20.100000000000001" customHeight="1" x14ac:dyDescent="0.2">
      <c r="A67" s="31" t="s">
        <v>480</v>
      </c>
      <c r="B67" s="32" t="s">
        <v>486</v>
      </c>
      <c r="C67" s="46">
        <v>25</v>
      </c>
      <c r="D67" s="33" t="s">
        <v>47</v>
      </c>
      <c r="E67" s="60"/>
    </row>
    <row r="68" spans="1:5" ht="25.5" x14ac:dyDescent="0.2">
      <c r="A68" s="31" t="s">
        <v>481</v>
      </c>
      <c r="B68" s="32" t="s">
        <v>487</v>
      </c>
      <c r="C68" s="46">
        <v>25</v>
      </c>
      <c r="D68" s="33" t="s">
        <v>47</v>
      </c>
      <c r="E68" s="60"/>
    </row>
    <row r="69" spans="1:5" ht="25.5" x14ac:dyDescent="0.2">
      <c r="A69" s="31" t="s">
        <v>482</v>
      </c>
      <c r="B69" s="32" t="s">
        <v>488</v>
      </c>
      <c r="C69" s="46">
        <v>25</v>
      </c>
      <c r="D69" s="33" t="s">
        <v>47</v>
      </c>
      <c r="E69" s="60"/>
    </row>
    <row r="70" spans="1:5" ht="25.5" x14ac:dyDescent="0.2">
      <c r="A70" s="31" t="s">
        <v>483</v>
      </c>
      <c r="B70" s="32" t="s">
        <v>489</v>
      </c>
      <c r="C70" s="46">
        <v>25</v>
      </c>
      <c r="D70" s="33" t="s">
        <v>47</v>
      </c>
      <c r="E70" s="60"/>
    </row>
    <row r="71" spans="1:5" ht="25.5" x14ac:dyDescent="0.2">
      <c r="A71" s="28" t="s">
        <v>484</v>
      </c>
      <c r="B71" s="29" t="s">
        <v>490</v>
      </c>
      <c r="C71" s="45">
        <v>5</v>
      </c>
      <c r="D71" s="30" t="s">
        <v>53</v>
      </c>
      <c r="E71" s="59"/>
    </row>
  </sheetData>
  <sheetProtection selectLockedCells="1"/>
  <mergeCells count="5">
    <mergeCell ref="A35:E35"/>
    <mergeCell ref="A46:E46"/>
    <mergeCell ref="A56:E56"/>
    <mergeCell ref="A62:E62"/>
    <mergeCell ref="C1:D1"/>
  </mergeCells>
  <pageMargins left="0.23622047244094491" right="0.23622047244094491" top="0.55118110236220474" bottom="0.55118110236220474" header="0.27559055118110237" footer="0.23622047244094491"/>
  <pageSetup paperSize="9" fitToHeight="0" orientation="portrait" r:id="rId1"/>
  <headerFooter>
    <oddFooter xml:space="preserve">&amp;L&amp;D&amp;RAuditeur : </oddFooter>
  </headerFooter>
  <rowBreaks count="2" manualBreakCount="2">
    <brk id="27" max="4" man="1"/>
    <brk id="54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2CD01-0EE4-417C-89F0-F1CD1A1348CE}">
  <sheetPr>
    <pageSetUpPr fitToPage="1"/>
  </sheetPr>
  <dimension ref="A1:E43"/>
  <sheetViews>
    <sheetView topLeftCell="A25" zoomScaleNormal="100" workbookViewId="0">
      <selection activeCell="E40" sqref="E40:E43"/>
    </sheetView>
  </sheetViews>
  <sheetFormatPr baseColWidth="10" defaultRowHeight="12.75" x14ac:dyDescent="0.2"/>
  <cols>
    <col min="1" max="1" width="6.42578125" style="14" customWidth="1"/>
    <col min="2" max="2" width="63.7109375" style="14" customWidth="1"/>
    <col min="3" max="3" width="8" style="49" customWidth="1"/>
    <col min="4" max="4" width="8" style="21" customWidth="1"/>
    <col min="5" max="5" width="17.85546875" style="65" customWidth="1"/>
    <col min="6" max="16384" width="11.42578125" style="14"/>
  </cols>
  <sheetData>
    <row r="1" spans="1:5" s="2" customFormat="1" ht="69" customHeight="1" x14ac:dyDescent="0.2">
      <c r="A1" s="1"/>
      <c r="B1" s="1" t="s">
        <v>0</v>
      </c>
      <c r="C1" s="94" t="s">
        <v>627</v>
      </c>
      <c r="D1" s="95"/>
      <c r="E1" s="3" t="s">
        <v>634</v>
      </c>
    </row>
    <row r="2" spans="1:5" s="16" customFormat="1" ht="54.95" customHeight="1" x14ac:dyDescent="0.2">
      <c r="A2" s="19">
        <v>5</v>
      </c>
      <c r="B2" s="23" t="s">
        <v>491</v>
      </c>
      <c r="C2" s="22"/>
      <c r="D2" s="24"/>
      <c r="E2" s="22">
        <f>SUM(E3,E20,E39)</f>
        <v>0</v>
      </c>
    </row>
    <row r="3" spans="1:5" s="18" customFormat="1" ht="36" customHeight="1" x14ac:dyDescent="0.2">
      <c r="A3" s="25" t="s">
        <v>492</v>
      </c>
      <c r="B3" s="26" t="s">
        <v>493</v>
      </c>
      <c r="C3" s="44"/>
      <c r="D3" s="27"/>
      <c r="E3" s="17">
        <f>SUM(E4:E19)</f>
        <v>0</v>
      </c>
    </row>
    <row r="4" spans="1:5" s="15" customFormat="1" ht="20.100000000000001" customHeight="1" x14ac:dyDescent="0.2">
      <c r="A4" s="28" t="s">
        <v>494</v>
      </c>
      <c r="B4" s="29" t="s">
        <v>536</v>
      </c>
      <c r="C4" s="45">
        <v>25</v>
      </c>
      <c r="D4" s="30" t="s">
        <v>47</v>
      </c>
      <c r="E4" s="59"/>
    </row>
    <row r="5" spans="1:5" s="15" customFormat="1" ht="20.100000000000001" customHeight="1" x14ac:dyDescent="0.2">
      <c r="A5" s="28" t="s">
        <v>495</v>
      </c>
      <c r="B5" s="29" t="s">
        <v>537</v>
      </c>
      <c r="C5" s="45">
        <v>25</v>
      </c>
      <c r="D5" s="30" t="s">
        <v>47</v>
      </c>
      <c r="E5" s="59"/>
    </row>
    <row r="6" spans="1:5" s="15" customFormat="1" ht="20.100000000000001" customHeight="1" x14ac:dyDescent="0.2">
      <c r="A6" s="28" t="s">
        <v>496</v>
      </c>
      <c r="B6" s="29" t="s">
        <v>538</v>
      </c>
      <c r="C6" s="45">
        <v>25</v>
      </c>
      <c r="D6" s="30" t="s">
        <v>47</v>
      </c>
      <c r="E6" s="59"/>
    </row>
    <row r="7" spans="1:5" ht="25.5" x14ac:dyDescent="0.2">
      <c r="A7" s="31" t="s">
        <v>497</v>
      </c>
      <c r="B7" s="29" t="s">
        <v>539</v>
      </c>
      <c r="C7" s="46">
        <v>20</v>
      </c>
      <c r="D7" s="33" t="s">
        <v>47</v>
      </c>
      <c r="E7" s="59"/>
    </row>
    <row r="8" spans="1:5" ht="20.100000000000001" customHeight="1" x14ac:dyDescent="0.2">
      <c r="A8" s="28" t="s">
        <v>498</v>
      </c>
      <c r="B8" s="32" t="s">
        <v>540</v>
      </c>
      <c r="C8" s="45">
        <v>25</v>
      </c>
      <c r="D8" s="30" t="s">
        <v>47</v>
      </c>
      <c r="E8" s="59"/>
    </row>
    <row r="9" spans="1:5" s="15" customFormat="1" ht="20.100000000000001" customHeight="1" x14ac:dyDescent="0.2">
      <c r="A9" s="28" t="s">
        <v>499</v>
      </c>
      <c r="B9" s="29" t="s">
        <v>541</v>
      </c>
      <c r="C9" s="45">
        <v>25</v>
      </c>
      <c r="D9" s="30" t="s">
        <v>47</v>
      </c>
      <c r="E9" s="59"/>
    </row>
    <row r="10" spans="1:5" s="15" customFormat="1" ht="20.100000000000001" customHeight="1" x14ac:dyDescent="0.2">
      <c r="A10" s="28" t="s">
        <v>500</v>
      </c>
      <c r="B10" s="29" t="s">
        <v>542</v>
      </c>
      <c r="C10" s="45">
        <v>25</v>
      </c>
      <c r="D10" s="30" t="s">
        <v>47</v>
      </c>
      <c r="E10" s="59"/>
    </row>
    <row r="11" spans="1:5" s="15" customFormat="1" ht="20.100000000000001" customHeight="1" x14ac:dyDescent="0.2">
      <c r="A11" s="28" t="s">
        <v>501</v>
      </c>
      <c r="B11" s="29" t="s">
        <v>543</v>
      </c>
      <c r="C11" s="45">
        <v>25</v>
      </c>
      <c r="D11" s="30" t="s">
        <v>54</v>
      </c>
      <c r="E11" s="59"/>
    </row>
    <row r="12" spans="1:5" ht="20.100000000000001" customHeight="1" x14ac:dyDescent="0.2">
      <c r="A12" s="34" t="s">
        <v>502</v>
      </c>
      <c r="B12" s="35" t="s">
        <v>544</v>
      </c>
      <c r="C12" s="47">
        <v>25</v>
      </c>
      <c r="D12" s="36" t="s">
        <v>47</v>
      </c>
      <c r="E12" s="61"/>
    </row>
    <row r="13" spans="1:5" ht="20.100000000000001" customHeight="1" x14ac:dyDescent="0.2">
      <c r="A13" s="31" t="s">
        <v>503</v>
      </c>
      <c r="B13" s="32" t="s">
        <v>545</v>
      </c>
      <c r="C13" s="46">
        <v>25</v>
      </c>
      <c r="D13" s="33" t="s">
        <v>47</v>
      </c>
      <c r="E13" s="60"/>
    </row>
    <row r="14" spans="1:5" ht="25.5" x14ac:dyDescent="0.2">
      <c r="A14" s="31" t="s">
        <v>504</v>
      </c>
      <c r="B14" s="32" t="s">
        <v>546</v>
      </c>
      <c r="C14" s="46">
        <v>25</v>
      </c>
      <c r="D14" s="33" t="s">
        <v>47</v>
      </c>
      <c r="E14" s="60"/>
    </row>
    <row r="15" spans="1:5" ht="25.5" x14ac:dyDescent="0.2">
      <c r="A15" s="31" t="s">
        <v>505</v>
      </c>
      <c r="B15" s="32" t="s">
        <v>547</v>
      </c>
      <c r="C15" s="46">
        <v>25</v>
      </c>
      <c r="D15" s="33" t="s">
        <v>47</v>
      </c>
      <c r="E15" s="60"/>
    </row>
    <row r="16" spans="1:5" ht="25.5" x14ac:dyDescent="0.2">
      <c r="A16" s="31" t="s">
        <v>506</v>
      </c>
      <c r="B16" s="32" t="s">
        <v>548</v>
      </c>
      <c r="C16" s="46">
        <v>25</v>
      </c>
      <c r="D16" s="33" t="s">
        <v>54</v>
      </c>
      <c r="E16" s="60"/>
    </row>
    <row r="17" spans="1:5" ht="25.5" x14ac:dyDescent="0.2">
      <c r="A17" s="31" t="s">
        <v>507</v>
      </c>
      <c r="B17" s="32" t="s">
        <v>549</v>
      </c>
      <c r="C17" s="46">
        <v>25</v>
      </c>
      <c r="D17" s="33" t="s">
        <v>47</v>
      </c>
      <c r="E17" s="60"/>
    </row>
    <row r="18" spans="1:5" ht="20.100000000000001" customHeight="1" x14ac:dyDescent="0.2">
      <c r="A18" s="31" t="s">
        <v>508</v>
      </c>
      <c r="B18" s="32" t="s">
        <v>550</v>
      </c>
      <c r="C18" s="46">
        <v>25</v>
      </c>
      <c r="D18" s="33" t="s">
        <v>47</v>
      </c>
      <c r="E18" s="60"/>
    </row>
    <row r="19" spans="1:5" ht="25.5" x14ac:dyDescent="0.2">
      <c r="A19" s="31" t="s">
        <v>509</v>
      </c>
      <c r="B19" s="32" t="s">
        <v>551</v>
      </c>
      <c r="C19" s="46">
        <v>25</v>
      </c>
      <c r="D19" s="33" t="s">
        <v>47</v>
      </c>
      <c r="E19" s="60"/>
    </row>
    <row r="20" spans="1:5" s="15" customFormat="1" ht="36" customHeight="1" x14ac:dyDescent="0.2">
      <c r="A20" s="25" t="s">
        <v>510</v>
      </c>
      <c r="B20" s="26" t="s">
        <v>511</v>
      </c>
      <c r="C20" s="44"/>
      <c r="D20" s="27"/>
      <c r="E20" s="20">
        <f>SUM(E24:E38,E21,E22)</f>
        <v>0</v>
      </c>
    </row>
    <row r="21" spans="1:5" s="15" customFormat="1" ht="20.100000000000001" customHeight="1" x14ac:dyDescent="0.2">
      <c r="A21" s="31" t="s">
        <v>512</v>
      </c>
      <c r="B21" s="32" t="s">
        <v>552</v>
      </c>
      <c r="C21" s="46">
        <v>25</v>
      </c>
      <c r="D21" s="33" t="s">
        <v>53</v>
      </c>
      <c r="E21" s="60"/>
    </row>
    <row r="22" spans="1:5" s="15" customFormat="1" ht="25.5" x14ac:dyDescent="0.2">
      <c r="A22" s="28" t="s">
        <v>513</v>
      </c>
      <c r="B22" s="29" t="s">
        <v>553</v>
      </c>
      <c r="C22" s="45">
        <v>5</v>
      </c>
      <c r="D22" s="30" t="s">
        <v>53</v>
      </c>
      <c r="E22" s="60"/>
    </row>
    <row r="23" spans="1:5" s="18" customFormat="1" ht="24.95" customHeight="1" x14ac:dyDescent="0.2">
      <c r="A23" s="96" t="s">
        <v>514</v>
      </c>
      <c r="B23" s="96" t="s">
        <v>371</v>
      </c>
      <c r="C23" s="96" t="s">
        <v>46</v>
      </c>
      <c r="D23" s="96" t="s">
        <v>47</v>
      </c>
      <c r="E23" s="96"/>
    </row>
    <row r="24" spans="1:5" ht="20.100000000000001" customHeight="1" x14ac:dyDescent="0.2">
      <c r="A24" s="31" t="s">
        <v>515</v>
      </c>
      <c r="B24" s="32" t="s">
        <v>554</v>
      </c>
      <c r="C24" s="46">
        <v>50</v>
      </c>
      <c r="D24" s="33" t="s">
        <v>47</v>
      </c>
      <c r="E24" s="60"/>
    </row>
    <row r="25" spans="1:5" ht="20.100000000000001" customHeight="1" x14ac:dyDescent="0.2">
      <c r="A25" s="31" t="s">
        <v>516</v>
      </c>
      <c r="B25" s="32" t="s">
        <v>555</v>
      </c>
      <c r="C25" s="46">
        <v>25</v>
      </c>
      <c r="D25" s="33" t="s">
        <v>47</v>
      </c>
      <c r="E25" s="60"/>
    </row>
    <row r="26" spans="1:5" ht="25.5" x14ac:dyDescent="0.2">
      <c r="A26" s="31" t="s">
        <v>517</v>
      </c>
      <c r="B26" s="32" t="s">
        <v>556</v>
      </c>
      <c r="C26" s="46">
        <v>50</v>
      </c>
      <c r="D26" s="33" t="s">
        <v>47</v>
      </c>
      <c r="E26" s="60"/>
    </row>
    <row r="27" spans="1:5" ht="20.100000000000001" customHeight="1" x14ac:dyDescent="0.2">
      <c r="A27" s="31" t="s">
        <v>518</v>
      </c>
      <c r="B27" s="32" t="s">
        <v>557</v>
      </c>
      <c r="C27" s="46">
        <v>25</v>
      </c>
      <c r="D27" s="33" t="s">
        <v>47</v>
      </c>
      <c r="E27" s="60"/>
    </row>
    <row r="28" spans="1:5" ht="20.100000000000001" customHeight="1" x14ac:dyDescent="0.2">
      <c r="A28" s="31" t="s">
        <v>519</v>
      </c>
      <c r="B28" s="32" t="s">
        <v>558</v>
      </c>
      <c r="C28" s="46">
        <v>25</v>
      </c>
      <c r="D28" s="33" t="s">
        <v>47</v>
      </c>
      <c r="E28" s="60"/>
    </row>
    <row r="29" spans="1:5" ht="25.5" x14ac:dyDescent="0.2">
      <c r="A29" s="31" t="s">
        <v>520</v>
      </c>
      <c r="B29" s="32" t="s">
        <v>559</v>
      </c>
      <c r="C29" s="46">
        <v>25</v>
      </c>
      <c r="D29" s="33" t="s">
        <v>47</v>
      </c>
      <c r="E29" s="60"/>
    </row>
    <row r="30" spans="1:5" ht="20.100000000000001" customHeight="1" x14ac:dyDescent="0.2">
      <c r="A30" s="31" t="s">
        <v>521</v>
      </c>
      <c r="B30" s="32" t="s">
        <v>560</v>
      </c>
      <c r="C30" s="46">
        <v>25</v>
      </c>
      <c r="D30" s="33" t="s">
        <v>47</v>
      </c>
      <c r="E30" s="60"/>
    </row>
    <row r="31" spans="1:5" ht="20.100000000000001" customHeight="1" x14ac:dyDescent="0.2">
      <c r="A31" s="31" t="s">
        <v>522</v>
      </c>
      <c r="B31" s="32" t="s">
        <v>561</v>
      </c>
      <c r="C31" s="46">
        <v>25</v>
      </c>
      <c r="D31" s="33" t="s">
        <v>47</v>
      </c>
      <c r="E31" s="60"/>
    </row>
    <row r="32" spans="1:5" ht="20.100000000000001" customHeight="1" x14ac:dyDescent="0.2">
      <c r="A32" s="31" t="s">
        <v>523</v>
      </c>
      <c r="B32" s="32" t="s">
        <v>562</v>
      </c>
      <c r="C32" s="46">
        <v>25</v>
      </c>
      <c r="D32" s="33" t="s">
        <v>54</v>
      </c>
      <c r="E32" s="60"/>
    </row>
    <row r="33" spans="1:5" ht="20.100000000000001" customHeight="1" x14ac:dyDescent="0.2">
      <c r="A33" s="31" t="s">
        <v>524</v>
      </c>
      <c r="B33" s="32" t="s">
        <v>564</v>
      </c>
      <c r="C33" s="46">
        <v>25</v>
      </c>
      <c r="D33" s="33" t="s">
        <v>47</v>
      </c>
      <c r="E33" s="60"/>
    </row>
    <row r="34" spans="1:5" s="15" customFormat="1" ht="20.100000000000001" customHeight="1" x14ac:dyDescent="0.2">
      <c r="A34" s="31" t="s">
        <v>525</v>
      </c>
      <c r="B34" s="32" t="s">
        <v>563</v>
      </c>
      <c r="C34" s="46">
        <v>25</v>
      </c>
      <c r="D34" s="33" t="s">
        <v>47</v>
      </c>
      <c r="E34" s="60"/>
    </row>
    <row r="35" spans="1:5" s="15" customFormat="1" ht="20.100000000000001" customHeight="1" x14ac:dyDescent="0.2">
      <c r="A35" s="28" t="s">
        <v>526</v>
      </c>
      <c r="B35" s="32" t="s">
        <v>565</v>
      </c>
      <c r="C35" s="45">
        <v>50</v>
      </c>
      <c r="D35" s="30" t="s">
        <v>54</v>
      </c>
      <c r="E35" s="59"/>
    </row>
    <row r="36" spans="1:5" s="15" customFormat="1" ht="20.100000000000001" customHeight="1" x14ac:dyDescent="0.2">
      <c r="A36" s="31" t="s">
        <v>527</v>
      </c>
      <c r="B36" s="32" t="s">
        <v>566</v>
      </c>
      <c r="C36" s="46">
        <v>25</v>
      </c>
      <c r="D36" s="33" t="s">
        <v>54</v>
      </c>
      <c r="E36" s="59"/>
    </row>
    <row r="37" spans="1:5" ht="20.100000000000001" customHeight="1" x14ac:dyDescent="0.2">
      <c r="A37" s="28" t="s">
        <v>528</v>
      </c>
      <c r="B37" s="29" t="s">
        <v>567</v>
      </c>
      <c r="C37" s="45">
        <v>25</v>
      </c>
      <c r="D37" s="30" t="s">
        <v>47</v>
      </c>
      <c r="E37" s="59"/>
    </row>
    <row r="38" spans="1:5" s="15" customFormat="1" ht="20.100000000000001" customHeight="1" x14ac:dyDescent="0.2">
      <c r="A38" s="34" t="s">
        <v>529</v>
      </c>
      <c r="B38" s="29" t="s">
        <v>568</v>
      </c>
      <c r="C38" s="47">
        <v>25</v>
      </c>
      <c r="D38" s="36" t="s">
        <v>47</v>
      </c>
      <c r="E38" s="63"/>
    </row>
    <row r="39" spans="1:5" s="15" customFormat="1" ht="36" customHeight="1" x14ac:dyDescent="0.2">
      <c r="A39" s="25" t="s">
        <v>530</v>
      </c>
      <c r="B39" s="26" t="s">
        <v>531</v>
      </c>
      <c r="C39" s="44"/>
      <c r="D39" s="27"/>
      <c r="E39" s="20">
        <f>SUM(E40:E43)</f>
        <v>0</v>
      </c>
    </row>
    <row r="40" spans="1:5" ht="25.5" x14ac:dyDescent="0.2">
      <c r="A40" s="31" t="s">
        <v>532</v>
      </c>
      <c r="B40" s="32" t="s">
        <v>569</v>
      </c>
      <c r="C40" s="46">
        <v>25</v>
      </c>
      <c r="D40" s="33" t="s">
        <v>54</v>
      </c>
      <c r="E40" s="60"/>
    </row>
    <row r="41" spans="1:5" ht="20.100000000000001" customHeight="1" x14ac:dyDescent="0.2">
      <c r="A41" s="28" t="s">
        <v>533</v>
      </c>
      <c r="B41" s="29" t="s">
        <v>570</v>
      </c>
      <c r="C41" s="45">
        <v>50</v>
      </c>
      <c r="D41" s="30" t="s">
        <v>54</v>
      </c>
      <c r="E41" s="60"/>
    </row>
    <row r="42" spans="1:5" ht="25.5" x14ac:dyDescent="0.2">
      <c r="A42" s="28" t="s">
        <v>534</v>
      </c>
      <c r="B42" s="29" t="s">
        <v>571</v>
      </c>
      <c r="C42" s="45">
        <v>25</v>
      </c>
      <c r="D42" s="30" t="s">
        <v>54</v>
      </c>
      <c r="E42" s="60"/>
    </row>
    <row r="43" spans="1:5" ht="20.100000000000001" customHeight="1" x14ac:dyDescent="0.2">
      <c r="A43" s="28" t="s">
        <v>535</v>
      </c>
      <c r="B43" s="29" t="s">
        <v>572</v>
      </c>
      <c r="C43" s="45">
        <v>25</v>
      </c>
      <c r="D43" s="30" t="s">
        <v>54</v>
      </c>
      <c r="E43" s="59"/>
    </row>
  </sheetData>
  <sheetProtection selectLockedCells="1"/>
  <mergeCells count="2">
    <mergeCell ref="A23:E23"/>
    <mergeCell ref="C1:D1"/>
  </mergeCells>
  <pageMargins left="0.23622047244094491" right="0.23622047244094491" top="0.55118110236220474" bottom="0.55118110236220474" header="0.27559055118110237" footer="0.23622047244094491"/>
  <pageSetup paperSize="9" fitToHeight="0" orientation="portrait" r:id="rId1"/>
  <headerFooter>
    <oddFooter>&amp;L&amp;D&amp;RAuditeur :</oddFooter>
  </headerFooter>
  <rowBreaks count="1" manualBreakCount="1">
    <brk id="2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6EB78-FD7B-4880-BCE0-4106B3DEA80D}">
  <dimension ref="A1:I28"/>
  <sheetViews>
    <sheetView zoomScaleNormal="100" workbookViewId="0">
      <selection activeCell="I5" sqref="I5"/>
    </sheetView>
  </sheetViews>
  <sheetFormatPr baseColWidth="10" defaultRowHeight="12.75" x14ac:dyDescent="0.2"/>
  <cols>
    <col min="1" max="1" width="41.42578125" style="4" customWidth="1"/>
    <col min="2" max="2" width="8.85546875" style="21" bestFit="1" customWidth="1"/>
    <col min="3" max="3" width="1.7109375" customWidth="1"/>
    <col min="4" max="4" width="8.42578125" style="50" customWidth="1"/>
    <col min="5" max="5" width="9.85546875" style="52" customWidth="1"/>
    <col min="6" max="6" width="31" customWidth="1"/>
    <col min="8" max="8" width="12.28515625" customWidth="1"/>
  </cols>
  <sheetData>
    <row r="1" spans="1:9" ht="33" customHeight="1" thickBot="1" x14ac:dyDescent="0.25">
      <c r="A1" s="97" t="s">
        <v>35</v>
      </c>
      <c r="B1" s="98"/>
      <c r="C1" s="98"/>
      <c r="D1" s="98"/>
      <c r="E1" s="98"/>
      <c r="F1" s="99"/>
      <c r="H1" s="75" t="s">
        <v>631</v>
      </c>
      <c r="I1" s="76" t="s">
        <v>633</v>
      </c>
    </row>
    <row r="2" spans="1:9" ht="39.950000000000003" customHeight="1" thickBot="1" x14ac:dyDescent="0.25">
      <c r="A2" s="53" t="s">
        <v>28</v>
      </c>
      <c r="B2" s="100" t="s">
        <v>30</v>
      </c>
      <c r="C2" s="101"/>
      <c r="D2" s="102"/>
      <c r="E2" s="56" t="s">
        <v>29</v>
      </c>
      <c r="F2" s="57" t="s">
        <v>31</v>
      </c>
      <c r="H2" s="93" t="s">
        <v>638</v>
      </c>
    </row>
    <row r="3" spans="1:9" ht="39.950000000000003" customHeight="1" x14ac:dyDescent="0.2">
      <c r="A3" s="55" t="s">
        <v>32</v>
      </c>
      <c r="B3" s="77">
        <f>'Axe1'!E3</f>
        <v>0</v>
      </c>
      <c r="C3" s="78" t="s">
        <v>626</v>
      </c>
      <c r="D3" s="79">
        <f>IF($I$1="I",1000,1275)</f>
        <v>1275</v>
      </c>
      <c r="E3" s="80">
        <f>B3/D3</f>
        <v>0</v>
      </c>
      <c r="F3" s="58"/>
      <c r="H3" s="92"/>
    </row>
    <row r="4" spans="1:9" ht="18.95" customHeight="1" x14ac:dyDescent="0.2">
      <c r="A4" s="54" t="s">
        <v>143</v>
      </c>
      <c r="B4" s="81">
        <f>'Axe1'!E4</f>
        <v>0</v>
      </c>
      <c r="C4" s="82" t="s">
        <v>626</v>
      </c>
      <c r="D4" s="83">
        <f>IF($I$1="I",110,160)</f>
        <v>160</v>
      </c>
      <c r="E4" s="84">
        <f t="shared" ref="E4:E28" si="0">B4/D4</f>
        <v>0</v>
      </c>
      <c r="F4" s="7"/>
    </row>
    <row r="5" spans="1:9" ht="18.95" customHeight="1" x14ac:dyDescent="0.2">
      <c r="A5" s="6" t="s">
        <v>145</v>
      </c>
      <c r="B5" s="81">
        <f>'Axe1'!E11</f>
        <v>0</v>
      </c>
      <c r="C5" s="82" t="s">
        <v>626</v>
      </c>
      <c r="D5" s="83">
        <f>SUM('Axe1'!C12:C15,'Axe1'!C17:C19)</f>
        <v>55</v>
      </c>
      <c r="E5" s="84">
        <f t="shared" si="0"/>
        <v>0</v>
      </c>
      <c r="F5" s="7"/>
    </row>
    <row r="6" spans="1:9" ht="18.95" customHeight="1" x14ac:dyDescent="0.2">
      <c r="A6" s="6" t="s">
        <v>144</v>
      </c>
      <c r="B6" s="81">
        <f>'Axe1'!E20</f>
        <v>0</v>
      </c>
      <c r="C6" s="82" t="s">
        <v>626</v>
      </c>
      <c r="D6" s="83">
        <f>SUM('Axe1'!C22:C24,'Axe1'!C26:C30)</f>
        <v>140</v>
      </c>
      <c r="E6" s="84">
        <f t="shared" si="0"/>
        <v>0</v>
      </c>
      <c r="F6" s="7"/>
    </row>
    <row r="7" spans="1:9" ht="18.95" customHeight="1" x14ac:dyDescent="0.2">
      <c r="A7" s="6" t="s">
        <v>146</v>
      </c>
      <c r="B7" s="81">
        <f>'Axe1'!E31</f>
        <v>0</v>
      </c>
      <c r="C7" s="82" t="s">
        <v>626</v>
      </c>
      <c r="D7" s="83">
        <f>IF($I$1="I",255,280)</f>
        <v>280</v>
      </c>
      <c r="E7" s="84">
        <f t="shared" si="0"/>
        <v>0</v>
      </c>
      <c r="F7" s="7"/>
    </row>
    <row r="8" spans="1:9" ht="18.95" customHeight="1" x14ac:dyDescent="0.2">
      <c r="A8" s="6" t="s">
        <v>147</v>
      </c>
      <c r="B8" s="81">
        <f>'Axe1'!E48</f>
        <v>0</v>
      </c>
      <c r="C8" s="82" t="s">
        <v>626</v>
      </c>
      <c r="D8" s="83">
        <f>IF($I$1="I",155,255)</f>
        <v>255</v>
      </c>
      <c r="E8" s="84">
        <f t="shared" si="0"/>
        <v>0</v>
      </c>
      <c r="F8" s="7"/>
    </row>
    <row r="9" spans="1:9" ht="18.95" customHeight="1" x14ac:dyDescent="0.2">
      <c r="A9" s="6" t="s">
        <v>148</v>
      </c>
      <c r="B9" s="81">
        <f>'Axe1'!E61</f>
        <v>0</v>
      </c>
      <c r="C9" s="82" t="s">
        <v>626</v>
      </c>
      <c r="D9" s="83">
        <f>IF($I$1="I",130,155)</f>
        <v>155</v>
      </c>
      <c r="E9" s="84">
        <f t="shared" si="0"/>
        <v>0</v>
      </c>
      <c r="F9" s="7"/>
    </row>
    <row r="10" spans="1:9" ht="18.95" customHeight="1" x14ac:dyDescent="0.2">
      <c r="A10" s="6" t="s">
        <v>159</v>
      </c>
      <c r="B10" s="85">
        <f>'Axe1'!E74</f>
        <v>0</v>
      </c>
      <c r="C10" s="82" t="s">
        <v>626</v>
      </c>
      <c r="D10" s="86">
        <f>IF($I$1="I",155,230)</f>
        <v>230</v>
      </c>
      <c r="E10" s="84">
        <f t="shared" si="0"/>
        <v>0</v>
      </c>
      <c r="F10" s="7"/>
    </row>
    <row r="11" spans="1:9" ht="31.5" x14ac:dyDescent="0.2">
      <c r="A11" s="5" t="s">
        <v>150</v>
      </c>
      <c r="B11" s="87">
        <f>'Axe2'!E2</f>
        <v>0</v>
      </c>
      <c r="C11" s="82" t="s">
        <v>626</v>
      </c>
      <c r="D11" s="88">
        <f>IF($I$1="I",1000,1150)</f>
        <v>1150</v>
      </c>
      <c r="E11" s="89">
        <f t="shared" si="0"/>
        <v>0</v>
      </c>
      <c r="F11" s="7"/>
    </row>
    <row r="12" spans="1:9" ht="25.5" x14ac:dyDescent="0.2">
      <c r="A12" s="6" t="s">
        <v>149</v>
      </c>
      <c r="B12" s="51">
        <f>'Axe2'!E3</f>
        <v>0</v>
      </c>
      <c r="C12" s="82" t="s">
        <v>626</v>
      </c>
      <c r="D12" s="83">
        <f>IF($I$1="I",150,200)</f>
        <v>200</v>
      </c>
      <c r="E12" s="84">
        <f t="shared" si="0"/>
        <v>0</v>
      </c>
      <c r="F12" s="7"/>
    </row>
    <row r="13" spans="1:9" ht="25.5" x14ac:dyDescent="0.2">
      <c r="A13" s="6" t="s">
        <v>151</v>
      </c>
      <c r="B13" s="51">
        <f>'Axe2'!E14</f>
        <v>0</v>
      </c>
      <c r="C13" s="82" t="s">
        <v>626</v>
      </c>
      <c r="D13" s="83">
        <f>IF($I$1="I",675,775)</f>
        <v>775</v>
      </c>
      <c r="E13" s="84">
        <f t="shared" si="0"/>
        <v>0</v>
      </c>
      <c r="F13" s="7"/>
    </row>
    <row r="14" spans="1:9" ht="25.5" x14ac:dyDescent="0.2">
      <c r="A14" s="6" t="s">
        <v>152</v>
      </c>
      <c r="B14" s="51">
        <f>'Axe2'!E55</f>
        <v>0</v>
      </c>
      <c r="C14" s="82" t="s">
        <v>626</v>
      </c>
      <c r="D14" s="83">
        <f>SUM('Axe2'!C56:C60)</f>
        <v>175</v>
      </c>
      <c r="E14" s="84">
        <f t="shared" si="0"/>
        <v>0</v>
      </c>
      <c r="F14" s="7"/>
    </row>
    <row r="15" spans="1:9" ht="31.5" customHeight="1" x14ac:dyDescent="0.2">
      <c r="A15" s="5" t="s">
        <v>153</v>
      </c>
      <c r="B15" s="51">
        <f>'Axe3'!E2</f>
        <v>0</v>
      </c>
      <c r="C15" s="82" t="s">
        <v>626</v>
      </c>
      <c r="D15" s="74">
        <f>IF($I$1="I",1000,1200)</f>
        <v>1200</v>
      </c>
      <c r="E15" s="89">
        <f t="shared" si="0"/>
        <v>0</v>
      </c>
      <c r="F15" s="7"/>
    </row>
    <row r="16" spans="1:9" ht="18.95" customHeight="1" x14ac:dyDescent="0.2">
      <c r="A16" s="6" t="s">
        <v>632</v>
      </c>
      <c r="B16" s="51">
        <f>'Axe3'!E3</f>
        <v>0</v>
      </c>
      <c r="C16" s="82" t="s">
        <v>626</v>
      </c>
      <c r="D16" s="86">
        <f>IF($I$1="I",180,255)</f>
        <v>255</v>
      </c>
      <c r="E16" s="84">
        <f t="shared" si="0"/>
        <v>0</v>
      </c>
      <c r="F16" s="7"/>
    </row>
    <row r="17" spans="1:6" ht="18.95" customHeight="1" x14ac:dyDescent="0.2">
      <c r="A17" s="6" t="s">
        <v>628</v>
      </c>
      <c r="B17" s="51">
        <f>'Axe3'!E12</f>
        <v>0</v>
      </c>
      <c r="C17" s="82"/>
      <c r="D17" s="86">
        <f>IF($I$1="I",280,330)</f>
        <v>330</v>
      </c>
      <c r="E17" s="84">
        <f t="shared" si="0"/>
        <v>0</v>
      </c>
      <c r="F17" s="7"/>
    </row>
    <row r="18" spans="1:6" ht="18.95" customHeight="1" x14ac:dyDescent="0.2">
      <c r="A18" s="6" t="s">
        <v>154</v>
      </c>
      <c r="B18" s="51">
        <f>'Axe3'!E34</f>
        <v>0</v>
      </c>
      <c r="C18" s="82" t="s">
        <v>626</v>
      </c>
      <c r="D18" s="86">
        <f>IF($I$1="I",365,390)</f>
        <v>390</v>
      </c>
      <c r="E18" s="84">
        <f t="shared" si="0"/>
        <v>0</v>
      </c>
      <c r="F18" s="7"/>
    </row>
    <row r="19" spans="1:6" ht="18.95" customHeight="1" x14ac:dyDescent="0.2">
      <c r="A19" s="6" t="s">
        <v>155</v>
      </c>
      <c r="B19" s="73">
        <f>'Axe3'!E57</f>
        <v>0</v>
      </c>
      <c r="C19" s="82" t="s">
        <v>626</v>
      </c>
      <c r="D19" s="86">
        <f>IF($I$1="I",175,225)</f>
        <v>225</v>
      </c>
      <c r="E19" s="84">
        <f t="shared" si="0"/>
        <v>0</v>
      </c>
      <c r="F19" s="7"/>
    </row>
    <row r="20" spans="1:6" ht="30" customHeight="1" x14ac:dyDescent="0.2">
      <c r="A20" s="5" t="s">
        <v>156</v>
      </c>
      <c r="B20" s="51">
        <f>'Axe4'!E2</f>
        <v>0</v>
      </c>
      <c r="C20" s="82" t="s">
        <v>626</v>
      </c>
      <c r="D20" s="74">
        <f>IF($I$1="I",1000,1100)</f>
        <v>1100</v>
      </c>
      <c r="E20" s="89">
        <f t="shared" si="0"/>
        <v>0</v>
      </c>
      <c r="F20" s="7"/>
    </row>
    <row r="21" spans="1:6" ht="31.5" customHeight="1" x14ac:dyDescent="0.2">
      <c r="A21" s="6" t="s">
        <v>157</v>
      </c>
      <c r="B21" s="51">
        <f>'Axe4'!E3</f>
        <v>0</v>
      </c>
      <c r="C21" s="82" t="s">
        <v>626</v>
      </c>
      <c r="D21" s="86">
        <f>IF($I$1="I",480,555)</f>
        <v>555</v>
      </c>
      <c r="E21" s="84">
        <f t="shared" si="0"/>
        <v>0</v>
      </c>
      <c r="F21" s="7"/>
    </row>
    <row r="22" spans="1:6" x14ac:dyDescent="0.2">
      <c r="A22" s="6" t="s">
        <v>158</v>
      </c>
      <c r="B22" s="51">
        <f>'Axe4'!E32</f>
        <v>0</v>
      </c>
      <c r="C22" s="82" t="s">
        <v>626</v>
      </c>
      <c r="D22" s="86">
        <f>IF($I$1="I",250,275)</f>
        <v>275</v>
      </c>
      <c r="E22" s="84">
        <f t="shared" si="0"/>
        <v>0</v>
      </c>
      <c r="F22" s="7"/>
    </row>
    <row r="23" spans="1:6" ht="25.5" x14ac:dyDescent="0.2">
      <c r="A23" s="6" t="s">
        <v>160</v>
      </c>
      <c r="B23" s="51">
        <f>'Axe4'!E55</f>
        <v>0</v>
      </c>
      <c r="C23" s="82" t="s">
        <v>626</v>
      </c>
      <c r="D23" s="83">
        <f>SUM('Axe4'!C57:C61,'Axe4'!C63:C71)</f>
        <v>270</v>
      </c>
      <c r="E23" s="84">
        <f t="shared" si="0"/>
        <v>0</v>
      </c>
      <c r="F23" s="7"/>
    </row>
    <row r="24" spans="1:6" ht="31.5" customHeight="1" x14ac:dyDescent="0.2">
      <c r="A24" s="5" t="s">
        <v>33</v>
      </c>
      <c r="B24" s="51">
        <f>'Axe5'!E2</f>
        <v>0</v>
      </c>
      <c r="C24" s="82" t="s">
        <v>626</v>
      </c>
      <c r="D24" s="74">
        <f>IF($I$1="I",1000,1275)</f>
        <v>1275</v>
      </c>
      <c r="E24" s="89">
        <f t="shared" si="0"/>
        <v>0</v>
      </c>
      <c r="F24" s="7"/>
    </row>
    <row r="25" spans="1:6" ht="18.95" customHeight="1" x14ac:dyDescent="0.2">
      <c r="A25" s="6" t="s">
        <v>161</v>
      </c>
      <c r="B25" s="51">
        <f>'Axe5'!E3</f>
        <v>0</v>
      </c>
      <c r="C25" s="82" t="s">
        <v>626</v>
      </c>
      <c r="D25" s="86">
        <f>IF($I$1="I",395,445)</f>
        <v>445</v>
      </c>
      <c r="E25" s="84">
        <f t="shared" si="0"/>
        <v>0</v>
      </c>
      <c r="F25" s="7"/>
    </row>
    <row r="26" spans="1:6" ht="18.95" customHeight="1" x14ac:dyDescent="0.2">
      <c r="A26" s="6" t="s">
        <v>162</v>
      </c>
      <c r="B26" s="51">
        <f>'Axe5'!E20</f>
        <v>0</v>
      </c>
      <c r="C26" s="82" t="s">
        <v>626</v>
      </c>
      <c r="D26" s="86">
        <f>IF($I$1="I",480,580)</f>
        <v>580</v>
      </c>
      <c r="E26" s="84">
        <f t="shared" si="0"/>
        <v>0</v>
      </c>
      <c r="F26" s="7"/>
    </row>
    <row r="27" spans="1:6" ht="18.95" customHeight="1" x14ac:dyDescent="0.2">
      <c r="A27" s="6" t="s">
        <v>163</v>
      </c>
      <c r="B27" s="51">
        <f>'Axe5'!E39</f>
        <v>0</v>
      </c>
      <c r="C27" s="82" t="s">
        <v>626</v>
      </c>
      <c r="D27" s="86">
        <f>IF($I$1="I",125,250)</f>
        <v>250</v>
      </c>
      <c r="E27" s="84">
        <f t="shared" si="0"/>
        <v>0</v>
      </c>
      <c r="F27" s="7"/>
    </row>
    <row r="28" spans="1:6" s="67" customFormat="1" ht="31.5" customHeight="1" thickBot="1" x14ac:dyDescent="0.3">
      <c r="A28" s="66" t="s">
        <v>34</v>
      </c>
      <c r="B28" s="68">
        <f>SUM(B3,B11,B15,B20,B24)</f>
        <v>0</v>
      </c>
      <c r="C28" s="90" t="s">
        <v>626</v>
      </c>
      <c r="D28" s="69">
        <f>IF($I$1="I",5000,6000)</f>
        <v>6000</v>
      </c>
      <c r="E28" s="70">
        <f t="shared" si="0"/>
        <v>0</v>
      </c>
      <c r="F28" s="71"/>
    </row>
  </sheetData>
  <sheetProtection selectLockedCells="1" selectUnlockedCells="1"/>
  <mergeCells count="2">
    <mergeCell ref="A1:F1"/>
    <mergeCell ref="B2:D2"/>
  </mergeCells>
  <phoneticPr fontId="2" type="noConversion"/>
  <printOptions horizontalCentered="1"/>
  <pageMargins left="0.51181102362204722" right="0.19685039370078741" top="0.55118110236220474" bottom="0.55118110236220474" header="0.31496062992125984" footer="0.31496062992125984"/>
  <pageSetup paperSize="9" scale="73" orientation="landscape" r:id="rId1"/>
  <headerFooter>
    <oddFooter xml:space="preserve">&amp;C&amp;D&amp;RAuditeur :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3D255-045F-4AE8-8716-B5097D8E15D3}">
  <dimension ref="A1:B7"/>
  <sheetViews>
    <sheetView tabSelected="1" workbookViewId="0">
      <selection activeCell="E13" sqref="E13"/>
    </sheetView>
  </sheetViews>
  <sheetFormatPr baseColWidth="10" defaultRowHeight="12.75" x14ac:dyDescent="0.2"/>
  <cols>
    <col min="1" max="1" width="32.5703125" customWidth="1"/>
  </cols>
  <sheetData>
    <row r="1" spans="1:2" x14ac:dyDescent="0.2">
      <c r="A1" s="8"/>
      <c r="B1" s="9" t="s">
        <v>29</v>
      </c>
    </row>
    <row r="2" spans="1:2" ht="25.5" x14ac:dyDescent="0.2">
      <c r="A2" s="10" t="s">
        <v>630</v>
      </c>
      <c r="B2" s="72">
        <f>'Synthèse audit'!E3</f>
        <v>0</v>
      </c>
    </row>
    <row r="3" spans="1:2" ht="38.25" x14ac:dyDescent="0.2">
      <c r="A3" s="10" t="s">
        <v>165</v>
      </c>
      <c r="B3" s="72">
        <f>'Synthèse audit'!E11</f>
        <v>0</v>
      </c>
    </row>
    <row r="4" spans="1:2" x14ac:dyDescent="0.2">
      <c r="A4" s="10" t="s">
        <v>164</v>
      </c>
      <c r="B4" s="72">
        <f>'Synthèse audit'!E15</f>
        <v>0</v>
      </c>
    </row>
    <row r="5" spans="1:2" ht="25.5" x14ac:dyDescent="0.2">
      <c r="A5" s="10" t="s">
        <v>166</v>
      </c>
      <c r="B5" s="72">
        <f>'Synthèse audit'!E20</f>
        <v>0</v>
      </c>
    </row>
    <row r="6" spans="1:2" x14ac:dyDescent="0.2">
      <c r="A6" s="10" t="s">
        <v>167</v>
      </c>
      <c r="B6" s="72">
        <f>'Synthèse audit'!E24</f>
        <v>0</v>
      </c>
    </row>
    <row r="7" spans="1:2" ht="18" x14ac:dyDescent="0.25">
      <c r="A7" s="11" t="s">
        <v>36</v>
      </c>
      <c r="B7" s="72">
        <f>'Synthèse audit'!E28</f>
        <v>0</v>
      </c>
    </row>
  </sheetData>
  <sheetProtection selectLockedCells="1" selectUnlockedCells="1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7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10</vt:i4>
      </vt:variant>
    </vt:vector>
  </HeadingPairs>
  <TitlesOfParts>
    <vt:vector size="18" baseType="lpstr">
      <vt:lpstr>Axe1</vt:lpstr>
      <vt:lpstr>Axe2</vt:lpstr>
      <vt:lpstr>Axe3</vt:lpstr>
      <vt:lpstr>Axe4</vt:lpstr>
      <vt:lpstr>Axe5</vt:lpstr>
      <vt:lpstr>Synthèse audit</vt:lpstr>
      <vt:lpstr>Données</vt:lpstr>
      <vt:lpstr>Graph1</vt:lpstr>
      <vt:lpstr>Axe1!Impression_des_titres</vt:lpstr>
      <vt:lpstr>Axe2!Impression_des_titres</vt:lpstr>
      <vt:lpstr>Axe3!Impression_des_titres</vt:lpstr>
      <vt:lpstr>Axe4!Impression_des_titres</vt:lpstr>
      <vt:lpstr>Axe5!Impression_des_titres</vt:lpstr>
      <vt:lpstr>Axe2!Zone_d_impression</vt:lpstr>
      <vt:lpstr>Axe3!Zone_d_impression</vt:lpstr>
      <vt:lpstr>Axe4!Zone_d_impression</vt:lpstr>
      <vt:lpstr>Axe5!Zone_d_impression</vt:lpstr>
      <vt:lpstr>'Synthèse audit'!Zone_d_impression</vt:lpstr>
    </vt:vector>
  </TitlesOfParts>
  <Company>IFP TRAINING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ifp training</dc:creator>
  <cp:lastModifiedBy>Stéphanie COUSIN</cp:lastModifiedBy>
  <cp:lastPrinted>2014-09-09T13:04:02Z</cp:lastPrinted>
  <dcterms:created xsi:type="dcterms:W3CDTF">2009-04-27T07:29:10Z</dcterms:created>
  <dcterms:modified xsi:type="dcterms:W3CDTF">2025-07-31T13:47:02Z</dcterms:modified>
</cp:coreProperties>
</file>